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P:\CUA\10. CUAs Current\CUACMD2021 Computing and Mobile Devices\3. Contract Management\3 - Buying Resources\"/>
    </mc:Choice>
  </mc:AlternateContent>
  <xr:revisionPtr revIDLastSave="0" documentId="13_ncr:1_{C6334BF5-9EF1-47B8-8381-2A94CEFA2D0D}" xr6:coauthVersionLast="47" xr6:coauthVersionMax="47" xr10:uidLastSave="{00000000-0000-0000-0000-000000000000}"/>
  <bookViews>
    <workbookView xWindow="-15435" yWindow="-16515" windowWidth="29040" windowHeight="15840" xr2:uid="{00000000-000D-0000-FFFF-FFFF00000000}"/>
  </bookViews>
  <sheets>
    <sheet name="Quote_Summary" sheetId="6" r:id="rId1"/>
    <sheet name="Appendix_A" sheetId="16" r:id="rId2"/>
    <sheet name="Order_Summary" sheetId="19" r:id="rId3"/>
    <sheet name="Lookups" sheetId="13" state="hidden" r:id="rId4"/>
  </sheets>
  <definedNames>
    <definedName name="AncServ">Lookups!$F$1:$F$10</definedName>
    <definedName name="Contractors">Lookups!$O$1:$O$14</definedName>
    <definedName name="CTerm">Lookups!$M$1:$M$5</definedName>
    <definedName name="CTermOptions">Lookups!$T$1:$T$2</definedName>
    <definedName name="Extensions">Lookups!$B$1:$B$2</definedName>
    <definedName name="OrderType">Lookups!$G$1:$G$4</definedName>
    <definedName name="Orgs1">Lookups!$J$1:$J$122</definedName>
    <definedName name="Orgs2">Lookups!$K$1:$K$38</definedName>
    <definedName name="Orgs3">Lookups!$L$1:$L$27</definedName>
    <definedName name="Orgs4">Lookups!$M$1</definedName>
    <definedName name="Orgs5">Lookups!$N$1:$N$305</definedName>
    <definedName name="OrgType">Lookups!$I$1:$I$6</definedName>
    <definedName name="Panel">Lookups!$I$1:$I$2</definedName>
    <definedName name="Periph">Lookups!$E$16:$E$17</definedName>
    <definedName name="PlanTypes">Lookups!$H$1:$H$7</definedName>
    <definedName name="ProdGrade">Lookups!$C$1:$C$3</definedName>
    <definedName name="ProdType">Lookups!$E$1:$E$12</definedName>
    <definedName name="PType">Lookups!$D$1:$D$4</definedName>
    <definedName name="PurchaseType">Lookups!$L$1:$L$3</definedName>
    <definedName name="RegionLoc">Lookups!$G$1:$G$22</definedName>
    <definedName name="Term">Lookups!$A$1:$A$5</definedName>
    <definedName name="UpgComp">Lookups!$E$13:$E$15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6" l="1"/>
  <c r="M8" i="16" s="1"/>
  <c r="L9" i="16"/>
  <c r="M9" i="16"/>
  <c r="L10" i="16"/>
  <c r="M10" i="16" s="1"/>
  <c r="L11" i="16"/>
  <c r="M11" i="16"/>
  <c r="L12" i="16"/>
  <c r="M12" i="16"/>
  <c r="L13" i="16"/>
  <c r="M13" i="16"/>
  <c r="L14" i="16"/>
  <c r="M14" i="16" s="1"/>
  <c r="L15" i="16"/>
  <c r="M15" i="16" s="1"/>
  <c r="L16" i="16"/>
  <c r="M16" i="16" s="1"/>
  <c r="L17" i="16"/>
  <c r="M17" i="16"/>
  <c r="L18" i="16"/>
  <c r="M18" i="16"/>
  <c r="L19" i="16"/>
  <c r="M19" i="16"/>
  <c r="L20" i="16"/>
  <c r="M20" i="16" s="1"/>
  <c r="L21" i="16"/>
  <c r="M21" i="16"/>
  <c r="L22" i="16"/>
  <c r="M22" i="16" s="1"/>
  <c r="L23" i="16"/>
  <c r="M23" i="16"/>
  <c r="L24" i="16"/>
  <c r="M24" i="16"/>
  <c r="L25" i="16"/>
  <c r="M25" i="16"/>
  <c r="L26" i="16"/>
  <c r="M26" i="16" s="1"/>
  <c r="L27" i="16"/>
  <c r="M27" i="16"/>
  <c r="L28" i="16"/>
  <c r="M28" i="16" s="1"/>
  <c r="L29" i="16"/>
  <c r="M29" i="16"/>
  <c r="L30" i="16"/>
  <c r="M30" i="16"/>
  <c r="L31" i="16"/>
  <c r="M31" i="16"/>
  <c r="L32" i="16"/>
  <c r="M32" i="16" s="1"/>
  <c r="L33" i="16"/>
  <c r="M33" i="16"/>
  <c r="L34" i="16"/>
  <c r="M34" i="16" s="1"/>
  <c r="L35" i="16"/>
  <c r="M35" i="16"/>
  <c r="L36" i="16"/>
  <c r="M36" i="16"/>
  <c r="L37" i="16"/>
  <c r="M37" i="16"/>
  <c r="L38" i="16"/>
  <c r="M38" i="16" s="1"/>
  <c r="L39" i="16"/>
  <c r="M39" i="16"/>
  <c r="L40" i="16"/>
  <c r="M40" i="16" s="1"/>
  <c r="L41" i="16"/>
  <c r="M41" i="16"/>
  <c r="L42" i="16"/>
  <c r="M42" i="16"/>
  <c r="L43" i="16"/>
  <c r="M43" i="16"/>
  <c r="L44" i="16"/>
  <c r="M44" i="16" s="1"/>
  <c r="L45" i="16"/>
  <c r="M45" i="16"/>
  <c r="L46" i="16"/>
  <c r="M46" i="16" s="1"/>
  <c r="L47" i="16"/>
  <c r="M47" i="16"/>
  <c r="L48" i="16"/>
  <c r="M48" i="16"/>
  <c r="L49" i="16"/>
  <c r="M49" i="16"/>
  <c r="L50" i="16"/>
  <c r="M50" i="16" s="1"/>
  <c r="L51" i="16"/>
  <c r="M51" i="16"/>
  <c r="L52" i="16"/>
  <c r="M52" i="16" s="1"/>
  <c r="L53" i="16"/>
  <c r="M53" i="16"/>
  <c r="L54" i="16"/>
  <c r="M54" i="16"/>
  <c r="L55" i="16"/>
  <c r="M55" i="16"/>
  <c r="L56" i="16"/>
  <c r="M56" i="16" s="1"/>
  <c r="L57" i="16"/>
  <c r="M57" i="16"/>
  <c r="L58" i="16"/>
  <c r="M58" i="16" s="1"/>
  <c r="L59" i="16"/>
  <c r="M59" i="16"/>
  <c r="L60" i="16"/>
  <c r="M60" i="16"/>
  <c r="L61" i="16"/>
  <c r="M61" i="16"/>
  <c r="L62" i="16"/>
  <c r="M62" i="16" s="1"/>
  <c r="L63" i="16"/>
  <c r="M63" i="16"/>
  <c r="L64" i="16"/>
  <c r="M64" i="16" s="1"/>
  <c r="L65" i="16"/>
  <c r="M65" i="16"/>
  <c r="L66" i="16"/>
  <c r="M66" i="16"/>
  <c r="L67" i="16"/>
  <c r="M67" i="16"/>
  <c r="L68" i="16"/>
  <c r="M68" i="16" s="1"/>
  <c r="L69" i="16"/>
  <c r="M69" i="16"/>
  <c r="L70" i="16"/>
  <c r="M70" i="16" s="1"/>
  <c r="L71" i="16"/>
  <c r="M71" i="16"/>
  <c r="L72" i="16"/>
  <c r="M72" i="16"/>
  <c r="L73" i="16"/>
  <c r="M73" i="16"/>
  <c r="L74" i="16"/>
  <c r="M74" i="16" s="1"/>
  <c r="L75" i="16"/>
  <c r="M75" i="16"/>
  <c r="L76" i="16"/>
  <c r="M76" i="16" s="1"/>
  <c r="L77" i="16"/>
  <c r="M77" i="16"/>
  <c r="L78" i="16"/>
  <c r="M78" i="16"/>
  <c r="L79" i="16"/>
  <c r="M79" i="16"/>
  <c r="L80" i="16"/>
  <c r="M80" i="16" s="1"/>
  <c r="L81" i="16"/>
  <c r="M81" i="16"/>
  <c r="L82" i="16"/>
  <c r="M82" i="16" s="1"/>
  <c r="L83" i="16"/>
  <c r="M83" i="16"/>
  <c r="L84" i="16"/>
  <c r="M84" i="16"/>
  <c r="L85" i="16"/>
  <c r="M85" i="16"/>
  <c r="L86" i="16"/>
  <c r="M86" i="16" s="1"/>
  <c r="L87" i="16"/>
  <c r="M87" i="16"/>
  <c r="L88" i="16"/>
  <c r="M88" i="16" s="1"/>
  <c r="L89" i="16"/>
  <c r="M89" i="16"/>
  <c r="L90" i="16"/>
  <c r="M90" i="16"/>
  <c r="L91" i="16"/>
  <c r="M91" i="16"/>
  <c r="L92" i="16"/>
  <c r="M92" i="16" s="1"/>
  <c r="L93" i="16"/>
  <c r="M93" i="16"/>
  <c r="L94" i="16"/>
  <c r="M94" i="16" s="1"/>
  <c r="L95" i="16"/>
  <c r="M95" i="16"/>
  <c r="L96" i="16"/>
  <c r="M96" i="16"/>
  <c r="L97" i="16"/>
  <c r="M97" i="16"/>
  <c r="L98" i="16"/>
  <c r="M98" i="16" s="1"/>
  <c r="L99" i="16"/>
  <c r="M99" i="16"/>
  <c r="L100" i="16"/>
  <c r="M100" i="16" s="1"/>
  <c r="L101" i="16"/>
  <c r="M101" i="16"/>
  <c r="L102" i="16"/>
  <c r="M102" i="16"/>
  <c r="L103" i="16"/>
  <c r="M103" i="16"/>
  <c r="L104" i="16"/>
  <c r="M104" i="16" s="1"/>
  <c r="L105" i="16"/>
  <c r="M105" i="16"/>
  <c r="L106" i="16"/>
  <c r="M106" i="16" s="1"/>
  <c r="L107" i="16"/>
  <c r="M107" i="16"/>
  <c r="L108" i="16"/>
  <c r="M108" i="16"/>
  <c r="L109" i="16"/>
  <c r="M109" i="16"/>
  <c r="L110" i="16"/>
  <c r="M110" i="16" s="1"/>
  <c r="L111" i="16"/>
  <c r="M111" i="16"/>
  <c r="M7" i="16"/>
  <c r="L7" i="16"/>
  <c r="N6" i="16"/>
  <c r="G1" i="19"/>
  <c r="A12" i="19" l="1"/>
  <c r="G1" i="6" l="1"/>
  <c r="B41" i="19" l="1"/>
  <c r="B21" i="19"/>
  <c r="B20" i="19"/>
  <c r="C23" i="19"/>
  <c r="B45" i="19" l="1"/>
  <c r="B44" i="19"/>
  <c r="B11" i="6"/>
  <c r="A13" i="16"/>
  <c r="A111" i="16"/>
  <c r="A110" i="16"/>
  <c r="A109" i="16"/>
  <c r="A108" i="16"/>
  <c r="A107" i="16"/>
  <c r="A106" i="16"/>
  <c r="A105" i="16"/>
  <c r="A104" i="16"/>
  <c r="A103" i="16"/>
  <c r="A102" i="16"/>
  <c r="A101" i="16"/>
  <c r="A100" i="16"/>
  <c r="A99" i="16"/>
  <c r="A98" i="16"/>
  <c r="A97" i="16"/>
  <c r="A96" i="16"/>
  <c r="A95" i="16"/>
  <c r="A94" i="16"/>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5" i="16"/>
  <c r="A14" i="16"/>
  <c r="A12" i="16"/>
  <c r="A11" i="16"/>
  <c r="B10" i="6" l="1"/>
  <c r="B34" i="19" l="1"/>
  <c r="D34" i="19"/>
  <c r="D33" i="19"/>
  <c r="B33" i="19"/>
  <c r="B31" i="19"/>
  <c r="D31" i="19"/>
  <c r="D30" i="19"/>
  <c r="B30" i="19"/>
  <c r="B43" i="19"/>
  <c r="D41" i="19"/>
  <c r="C41" i="19"/>
  <c r="D40" i="19"/>
  <c r="C40" i="19"/>
  <c r="B40" i="19"/>
  <c r="D39" i="19"/>
  <c r="C39" i="19"/>
  <c r="B39" i="19"/>
  <c r="D38" i="19"/>
  <c r="D37" i="19"/>
  <c r="B37" i="19"/>
  <c r="D20" i="19" l="1"/>
  <c r="D19" i="19"/>
  <c r="B19" i="19"/>
  <c r="D41" i="6"/>
  <c r="D18" i="19" s="1"/>
  <c r="B41" i="6"/>
  <c r="B18" i="19" s="1"/>
  <c r="D40" i="6"/>
  <c r="D17" i="19" s="1"/>
  <c r="C28" i="19" l="1"/>
  <c r="B27" i="6" l="1"/>
  <c r="B38" i="19" s="1"/>
  <c r="B9" i="6" l="1"/>
  <c r="B8" i="6"/>
  <c r="B12" i="6" l="1"/>
  <c r="C10" i="6"/>
  <c r="D43" i="19"/>
  <c r="A10" i="16"/>
  <c r="A9" i="16"/>
  <c r="A8" i="16"/>
  <c r="A7" i="16"/>
  <c r="D9" i="6"/>
  <c r="D8" i="6" l="1"/>
  <c r="D10" i="6"/>
  <c r="C11" i="6"/>
  <c r="D11" i="6"/>
  <c r="C8" i="6"/>
  <c r="C9" i="6"/>
  <c r="C12" i="6" l="1"/>
  <c r="D1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A15" authorId="0" shapeId="0" xr:uid="{00000000-0006-0000-0000-000001000000}">
      <text>
        <r>
          <rPr>
            <sz val="10"/>
            <color indexed="81"/>
            <rFont val="Arial"/>
            <family val="2"/>
          </rPr>
          <t>Name of the Public Authority or other Approved User of the CUA.</t>
        </r>
        <r>
          <rPr>
            <sz val="9"/>
            <color indexed="81"/>
            <rFont val="Tahoma"/>
            <family val="2"/>
          </rPr>
          <t xml:space="preserve">
</t>
        </r>
      </text>
    </comment>
    <comment ref="A34" authorId="0" shapeId="0" xr:uid="{00000000-0006-0000-0000-000002000000}">
      <text>
        <r>
          <rPr>
            <b/>
            <sz val="10"/>
            <color indexed="81"/>
            <rFont val="Arial"/>
            <family val="2"/>
          </rPr>
          <t>Requirements:</t>
        </r>
        <r>
          <rPr>
            <sz val="10"/>
            <color indexed="81"/>
            <rFont val="Arial"/>
            <family val="2"/>
          </rPr>
          <t xml:space="preserve">
- Delivery Acceptance; 
- Time Requirements; 
- Installation; and 
- Other requirements relating to delivery.</t>
        </r>
      </text>
    </comment>
    <comment ref="A37" authorId="0" shapeId="0" xr:uid="{00000000-0006-0000-0000-000003000000}">
      <text>
        <r>
          <rPr>
            <sz val="10"/>
            <color indexed="81"/>
            <rFont val="Arial"/>
            <family val="2"/>
          </rPr>
          <t>Including:
- SLAs;
- Non-Standard Specifications; 
- Ancillary Services Information; 
- Other Customer Requirements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M6" authorId="0" shapeId="0" xr:uid="{00000000-0006-0000-0100-000001000000}">
      <text>
        <r>
          <rPr>
            <sz val="11"/>
            <color indexed="81"/>
            <rFont val="Arial"/>
            <family val="2"/>
          </rPr>
          <t xml:space="preserve">Please fill in Product Unit Price. 
Total Price must equal Unit Price * Qty </t>
        </r>
      </text>
    </comment>
    <comment ref="N6" authorId="0" shapeId="0" xr:uid="{00000000-0006-0000-0100-000002000000}">
      <text>
        <r>
          <rPr>
            <sz val="11"/>
            <color indexed="81"/>
            <rFont val="Arial"/>
            <family val="2"/>
          </rPr>
          <t xml:space="preserve">Delivery / Surcharge price for total quantity of products.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A45" authorId="0" shapeId="0" xr:uid="{00000000-0006-0000-0200-000002000000}">
      <text>
        <r>
          <rPr>
            <b/>
            <sz val="10"/>
            <color indexed="81"/>
            <rFont val="Arial"/>
            <family val="2"/>
          </rPr>
          <t>Requirements:</t>
        </r>
        <r>
          <rPr>
            <sz val="10"/>
            <color indexed="81"/>
            <rFont val="Arial"/>
            <family val="2"/>
          </rPr>
          <t xml:space="preserve">
- Delivery Acceptance; 
- Time Requirements; 
- Installation; and 
- Other requirements relating to delivery.</t>
        </r>
      </text>
    </comment>
  </commentList>
</comments>
</file>

<file path=xl/sharedStrings.xml><?xml version="1.0" encoding="utf-8"?>
<sst xmlns="http://schemas.openxmlformats.org/spreadsheetml/2006/main" count="773" uniqueCount="727">
  <si>
    <t>Description</t>
  </si>
  <si>
    <t>One (1) Year</t>
  </si>
  <si>
    <t>Two (2) Years</t>
  </si>
  <si>
    <t>Three (3) Years</t>
  </si>
  <si>
    <t>Four (4) Years</t>
  </si>
  <si>
    <t>Five (5) Years</t>
  </si>
  <si>
    <t>Brand</t>
  </si>
  <si>
    <t>Model</t>
  </si>
  <si>
    <t>Supplier Product Code</t>
  </si>
  <si>
    <t>Smartphone</t>
  </si>
  <si>
    <t>Feature Phone</t>
  </si>
  <si>
    <t>Hybrid Device</t>
  </si>
  <si>
    <t>Animal Resources Authority</t>
  </si>
  <si>
    <t>Botanic Gardens and Parks Authority</t>
  </si>
  <si>
    <t>The Burswood Park Board</t>
  </si>
  <si>
    <t>Central Regional TAFE</t>
  </si>
  <si>
    <t>Chemistry Centre (WA)</t>
  </si>
  <si>
    <t>Child and Adolescent Health Service</t>
  </si>
  <si>
    <t>Commissioner for Children and Young People</t>
  </si>
  <si>
    <t>Corruption and Crime Commission</t>
  </si>
  <si>
    <t xml:space="preserve">Department of Biodiversity, Conservation and Attractions </t>
  </si>
  <si>
    <t>Department of Communities</t>
  </si>
  <si>
    <t xml:space="preserve">Department of Education </t>
  </si>
  <si>
    <t>Department of Finance</t>
  </si>
  <si>
    <t>Department of Fire and Emergency Services</t>
  </si>
  <si>
    <t>Department of Health</t>
  </si>
  <si>
    <t>Department of Jobs, Tourism, Science and Innovation</t>
  </si>
  <si>
    <t>Department of Justice</t>
  </si>
  <si>
    <t>Department of Planning, Lands and Heritage</t>
  </si>
  <si>
    <t>Department of the Premier and Cabinet</t>
  </si>
  <si>
    <t>Department of Primary Industries and Regional Development</t>
  </si>
  <si>
    <t>Department of the Registrar, WA Industrial Relations Commission</t>
  </si>
  <si>
    <t>Department of Training and Workforce Development</t>
  </si>
  <si>
    <t>Department of Transport</t>
  </si>
  <si>
    <t xml:space="preserve">Department of Treasury </t>
  </si>
  <si>
    <t>Department of Water and Environmental Regulation</t>
  </si>
  <si>
    <t>East Metropolitan Health Service</t>
  </si>
  <si>
    <t>Economic Regulation Authority</t>
  </si>
  <si>
    <t>Equal Opportunity Commission</t>
  </si>
  <si>
    <t>Forest Products Commission</t>
  </si>
  <si>
    <t>Gascoyne Development Commission</t>
  </si>
  <si>
    <t>Gold Corporation</t>
  </si>
  <si>
    <t>Goldfields Esperance Development Commission</t>
  </si>
  <si>
    <t>Government Employees’ Superannuation Board</t>
  </si>
  <si>
    <t>Great Southern Development Commission</t>
  </si>
  <si>
    <t>Health and Disability Services Complaint Office</t>
  </si>
  <si>
    <t>Health Support Services</t>
  </si>
  <si>
    <t>Heritage Council of Western Australia</t>
  </si>
  <si>
    <t>Insurance Commission of Western Australia</t>
  </si>
  <si>
    <t>Kimberley Development Commission</t>
  </si>
  <si>
    <t>Law Reform Commission of Western Australia</t>
  </si>
  <si>
    <t>Lotteries Commission of Western Australia (Lotterywest)</t>
  </si>
  <si>
    <t>Main Roads Western Australia</t>
  </si>
  <si>
    <t>Mental Health Commission</t>
  </si>
  <si>
    <t>Metropolitan Cemeteries Board</t>
  </si>
  <si>
    <t>Metropolitan Redevelopment Authority</t>
  </si>
  <si>
    <t>Mid West Development Commission</t>
  </si>
  <si>
    <t>Minerals Research Institute of Western Australia</t>
  </si>
  <si>
    <t>North Metropolitan Health Service</t>
  </si>
  <si>
    <t>North Metropolitan TAFE</t>
  </si>
  <si>
    <t>North Regional TAFE</t>
  </si>
  <si>
    <t>Office of the Auditor General</t>
  </si>
  <si>
    <t>Office of the Director of Public Prosecutions</t>
  </si>
  <si>
    <t>Office of the Information Commissioner</t>
  </si>
  <si>
    <t>Office of the Inspector of Custodial Services</t>
  </si>
  <si>
    <t>Parliamentary Commissioner for Administrative Investigations</t>
  </si>
  <si>
    <t>PathWest Laboratory Medicine WA</t>
  </si>
  <si>
    <t>Peel Development Commission</t>
  </si>
  <si>
    <t>Pilbara Development Commission</t>
  </si>
  <si>
    <t>Public Sector Commission</t>
  </si>
  <si>
    <t>Public Transport Authority of Western Australia</t>
  </si>
  <si>
    <t>Public Trustee</t>
  </si>
  <si>
    <t>Quadriplegic Centre</t>
  </si>
  <si>
    <t>Rottnest Island Authority</t>
  </si>
  <si>
    <t>Rural Business Development Corporation</t>
  </si>
  <si>
    <t>School Curriculum and Standards Authority</t>
  </si>
  <si>
    <t>Small Business Development Corporation</t>
  </si>
  <si>
    <t>South Metropolitan Health Service</t>
  </si>
  <si>
    <t>South Metropolitan TAFE</t>
  </si>
  <si>
    <t>South Regional TAFE</t>
  </si>
  <si>
    <t>South West Development Commission</t>
  </si>
  <si>
    <t>Trustees of the Public Education Endowment Trust</t>
  </si>
  <si>
    <t>Western Australian Tourism Commission</t>
  </si>
  <si>
    <t>WA Country Health Service</t>
  </si>
  <si>
    <t>Western Australia Police Force</t>
  </si>
  <si>
    <t>Western Australian Electoral Commission</t>
  </si>
  <si>
    <t>Western Australian Health Promotion Foundation (Healthway)</t>
  </si>
  <si>
    <t>Western Australian Land Information Authority (Landgate)</t>
  </si>
  <si>
    <t>Western Australian Meat Industry Authority</t>
  </si>
  <si>
    <t>Western Australian Planning Commission</t>
  </si>
  <si>
    <t>Western Australian Sports Centre Trust (VenuesWest)</t>
  </si>
  <si>
    <t>Western Australian Treasury Corporation</t>
  </si>
  <si>
    <t>Wheatbelt Development Commission</t>
  </si>
  <si>
    <t>WorkCover Western Australia</t>
  </si>
  <si>
    <t>Zoological Parks Authority</t>
  </si>
  <si>
    <t xml:space="preserve"> Department of the Premier and Cabinet - State Law Publisher</t>
  </si>
  <si>
    <t>2 - Government Entities - Other</t>
  </si>
  <si>
    <t>3 - Other Approved Bodies</t>
  </si>
  <si>
    <t>4 - Local Government Authorities</t>
  </si>
  <si>
    <t>Boab Health Services Pty Ltd</t>
  </si>
  <si>
    <t>Celebrate WA</t>
  </si>
  <si>
    <t>City of Nedlands</t>
  </si>
  <si>
    <t>Curtin University of Technology</t>
  </si>
  <si>
    <t>Department of Industry, Innovation and Science</t>
  </si>
  <si>
    <t xml:space="preserve">Department of Infrastructure and Regional Development </t>
  </si>
  <si>
    <t>Edith Cowan University</t>
  </si>
  <si>
    <t>Geographe Catchment Council</t>
  </si>
  <si>
    <t>Healthdirect Australia Ltd</t>
  </si>
  <si>
    <t>Kimberley Aboriginal Medical Services’ Council Inc</t>
  </si>
  <si>
    <t>Murdoch University</t>
  </si>
  <si>
    <t xml:space="preserve">National Offshore Petroleum Safety and Environmental Management Authority </t>
  </si>
  <si>
    <t xml:space="preserve">Northern Agricultural Catchments Council </t>
  </si>
  <si>
    <t xml:space="preserve">Peel-Harvey Catchment Council </t>
  </si>
  <si>
    <t>Perth Childrens Hospital Foundation Limited</t>
  </si>
  <si>
    <t>Perth Region NRM Inc</t>
  </si>
  <si>
    <t>Small Business Centre – Central Wheatbelt Inc</t>
  </si>
  <si>
    <t xml:space="preserve">South West Catchments Council </t>
  </si>
  <si>
    <t>Torbay Catchment Group Inc.</t>
  </si>
  <si>
    <t>UnitingCare West</t>
  </si>
  <si>
    <t>The Continence Advisory Service of WA Inc</t>
  </si>
  <si>
    <t>The Family Planning Association of WA Inc.</t>
  </si>
  <si>
    <t>The University of Western Australia</t>
  </si>
  <si>
    <t>UWA Sport</t>
  </si>
  <si>
    <t>The University Club of Western Australia Pty Ltd</t>
  </si>
  <si>
    <t>The University of Queensland</t>
  </si>
  <si>
    <t xml:space="preserve">Wheatbelt Natural Resource Management Inc </t>
  </si>
  <si>
    <t>Agricultural Produce Commission</t>
  </si>
  <si>
    <t xml:space="preserve">Architects Board of Western Australia </t>
  </si>
  <si>
    <t>Australian Health Practitioner Regulation Agency</t>
  </si>
  <si>
    <t>Building and Construction Industry Training Fund</t>
  </si>
  <si>
    <t>Building Services Board</t>
  </si>
  <si>
    <t>Bunbury Water Corporation (Aqwest)</t>
  </si>
  <si>
    <t>Busselton Water Corporation</t>
  </si>
  <si>
    <t>Commonwealth Parliamentary Association WA Branch</t>
  </si>
  <si>
    <t>Construction Industry Long Service Leave Payments Board</t>
  </si>
  <si>
    <t>Fremantle Ports Authority</t>
  </si>
  <si>
    <t>Governor's Establishment</t>
  </si>
  <si>
    <t>Horizon Power</t>
  </si>
  <si>
    <t>Keep Australia Beautiful Council (WA)</t>
  </si>
  <si>
    <t>Kimberley Ports Authority</t>
  </si>
  <si>
    <t>Western Australian Land Authority (Landcorp)</t>
  </si>
  <si>
    <t>Legal Aid Commission of WA</t>
  </si>
  <si>
    <t>Legal Practice Board Western Australia</t>
  </si>
  <si>
    <t>Legislative Assembly</t>
  </si>
  <si>
    <t>Legislative Council</t>
  </si>
  <si>
    <t>Mid West Ports Authority</t>
  </si>
  <si>
    <t>The National Trust of Australia (WA)</t>
  </si>
  <si>
    <t>Parliamentary Inspector of the Corruption and Crime Commission of Western Australia</t>
  </si>
  <si>
    <t>Parliamentary Services Department (WA)</t>
  </si>
  <si>
    <t>Pilbara Ports Authority</t>
  </si>
  <si>
    <t xml:space="preserve">Potato Marketing Corporation of Western Australia </t>
  </si>
  <si>
    <t>Racing and Wagering Western Australia</t>
  </si>
  <si>
    <t>South Coast Natural Resource Management Inc</t>
  </si>
  <si>
    <t>Southern Ports Authority</t>
  </si>
  <si>
    <t>State Government Ministerial and Electorate Offices (CUA purchases not to be used for party political purposes)</t>
  </si>
  <si>
    <t>Swan Bells Foundation Inc</t>
  </si>
  <si>
    <t>Electricity Generation and Retail Corporation (Synergy)</t>
  </si>
  <si>
    <t>Teacher Registration Board of Western Australia</t>
  </si>
  <si>
    <t>Veterinary Surgeons Board of Western Australia</t>
  </si>
  <si>
    <t>Water Corporation</t>
  </si>
  <si>
    <t>Western Australian Energy Disputes Arbitrator</t>
  </si>
  <si>
    <t>Western Australian Greyhound Racing Association</t>
  </si>
  <si>
    <t>Western Australian Institute of Sport</t>
  </si>
  <si>
    <t>Western Power</t>
  </si>
  <si>
    <t>55 Central Inc</t>
  </si>
  <si>
    <t>Ability Centre Australasia</t>
  </si>
  <si>
    <t>Aboriginal Alcohol &amp; Drug Service Incorporated</t>
  </si>
  <si>
    <t>Aboriginal Health Council of WA</t>
  </si>
  <si>
    <t>Aboriginal Hostels Limited</t>
  </si>
  <si>
    <t>Aboriginal Legal Service of WA Inc</t>
  </si>
  <si>
    <t>Access Housing Australia Ltd</t>
  </si>
  <si>
    <t>ACTIV Foundation Inc</t>
  </si>
  <si>
    <t>Advocare Incorporated</t>
  </si>
  <si>
    <t>Air Services Australia</t>
  </si>
  <si>
    <t>Albany Youth Support Association</t>
  </si>
  <si>
    <t>Alchera Living Inc</t>
  </si>
  <si>
    <t>Alzheimer's WA</t>
  </si>
  <si>
    <t xml:space="preserve">Amana Living Incorporated </t>
  </si>
  <si>
    <t>Amaroo Care Services Inc</t>
  </si>
  <si>
    <t>Anglicare WA</t>
  </si>
  <si>
    <t>Arthritis Foundation of WA Inc</t>
  </si>
  <si>
    <t>Ashburton Aboriginal Corporation</t>
  </si>
  <si>
    <t>Association for Service to Torture and Trauma Survivors Inc</t>
  </si>
  <si>
    <t>Association for the Blind of WA Inc</t>
  </si>
  <si>
    <t>Association for the Welfare of Children in Hospital WA Inc.</t>
  </si>
  <si>
    <t>Asthma Foundation of WA Inc</t>
  </si>
  <si>
    <t>Astley Care Inc</t>
  </si>
  <si>
    <t>Air Force Association (Western Australian Division) Inc</t>
  </si>
  <si>
    <t>Australian Medical Procedures Research Foundation Limited</t>
  </si>
  <si>
    <t>Australian Red Cross Society -Western Australian Division</t>
  </si>
  <si>
    <t xml:space="preserve">Autism Association of Western Australia Inc </t>
  </si>
  <si>
    <t>Avivo: Live Life Inc</t>
  </si>
  <si>
    <t>Avon Youth Community &amp; Family Services Inc</t>
  </si>
  <si>
    <t>Baptistcare Inc.</t>
  </si>
  <si>
    <t>Bay of Isles Community Outreach Inc</t>
  </si>
  <si>
    <t xml:space="preserve">Bayswater Extended Community Help Organisation Inc </t>
  </si>
  <si>
    <t>Bedingfeld Park Inc</t>
  </si>
  <si>
    <t>Bethesda Hospital</t>
  </si>
  <si>
    <t>Bizlink Inc.</t>
  </si>
  <si>
    <t>Blind Citizens WA Inc</t>
  </si>
  <si>
    <t>Breast Cancer Care WA inc</t>
  </si>
  <si>
    <t>Brightwater Care Group (Inc)</t>
  </si>
  <si>
    <t>Broome Youth and Families Hub Inc</t>
  </si>
  <si>
    <t>Bunbury Housing Association Inc/Alliance Housing WA</t>
  </si>
  <si>
    <t>Burnna Yurrul Aboriginal Corporation</t>
  </si>
  <si>
    <t>Burrguk Aboriginal Corporation</t>
  </si>
  <si>
    <t>Cancer Council of Western Australia (Inc)</t>
  </si>
  <si>
    <t>Care Options Inc</t>
  </si>
  <si>
    <t>Carers Association of Western Australia Inc</t>
  </si>
  <si>
    <t>Carnarvon Family Support Service Inc</t>
  </si>
  <si>
    <t>Casson Homes Inc</t>
  </si>
  <si>
    <t>Catholic Homes Inc</t>
  </si>
  <si>
    <t>Central Agcare Incorporated</t>
  </si>
  <si>
    <t>Central Desert Native Title Services Limited</t>
  </si>
  <si>
    <t xml:space="preserve">Centrecare Inc </t>
  </si>
  <si>
    <t>Chorus (WA)</t>
  </si>
  <si>
    <t>Citizen Advocacy Perth West</t>
  </si>
  <si>
    <t>City of Perth Surf Life Saving Club Inc</t>
  </si>
  <si>
    <t>Clontarf Foundation</t>
  </si>
  <si>
    <t>Cockburn Sea Rescue</t>
  </si>
  <si>
    <t>Collie Senior Citizens &amp; H.A.C.C. (Services (Inc)</t>
  </si>
  <si>
    <t>Communicare Inc</t>
  </si>
  <si>
    <t>Community First International Ltd</t>
  </si>
  <si>
    <t>Community Living Association Inc</t>
  </si>
  <si>
    <t>Community Vision</t>
  </si>
  <si>
    <t>CommunityWest Inc</t>
  </si>
  <si>
    <t>Co-Scope-Job-Link Incorporated</t>
  </si>
  <si>
    <t>Council on the Ageing WA Inc</t>
  </si>
  <si>
    <t>Crosslinks Inc</t>
  </si>
  <si>
    <t>Crossways Community Services</t>
  </si>
  <si>
    <t>Curtin Aged Persons Homes Inc</t>
  </si>
  <si>
    <t>Cystic Fibrosis Association of WA Inc</t>
  </si>
  <si>
    <t xml:space="preserve">DADAA Incorporated </t>
  </si>
  <si>
    <t>Dale Cottages Incorporated</t>
  </si>
  <si>
    <t>Derbarl Yerrigan Health Service Inc</t>
  </si>
  <si>
    <t>Derby Aboriginal Health Service Council Aboriginal Corporation</t>
  </si>
  <si>
    <t>Desert Support Services Pty Ltd</t>
  </si>
  <si>
    <t>Diabetes WA Ltd</t>
  </si>
  <si>
    <t>Directions Family Support Association Inc.</t>
  </si>
  <si>
    <t>Diversity South Inc.</t>
  </si>
  <si>
    <t>Djarindjin Aboriginal Corporation</t>
  </si>
  <si>
    <t>East Pilbara Independence Support Inc</t>
  </si>
  <si>
    <t>Eastern Region Domestic Violence Services Network Inc</t>
  </si>
  <si>
    <t>Eastern Region Employment &amp; Community Services</t>
  </si>
  <si>
    <t>Edge Employment Solutions Inc</t>
  </si>
  <si>
    <t>Epilepsy Association of Western Australia (Inc)</t>
  </si>
  <si>
    <t>Esperance Aged Care Facility Inc</t>
  </si>
  <si>
    <t>Esperance Tjaltjraak Native Title Aboriginal Corporation</t>
  </si>
  <si>
    <t>Essential Personnel</t>
  </si>
  <si>
    <t>Ethnic Communities Council of WA</t>
  </si>
  <si>
    <t>Ethnic Disability Advocacy Centre</t>
  </si>
  <si>
    <t>Fairbridge Western Australia Inc</t>
  </si>
  <si>
    <t>Far North Community Services Ltd</t>
  </si>
  <si>
    <t>Foodbank of Western Australia</t>
  </si>
  <si>
    <t>Forgotten Australians Coming Together Inc – trading as ‘Tuart Place’</t>
  </si>
  <si>
    <t>Forrest Personnel Inc</t>
  </si>
  <si>
    <t>Free Reformed Retirement Village Assn Inc</t>
  </si>
  <si>
    <t>Fremantle Italian Aged Persons Service Association Inc</t>
  </si>
  <si>
    <t>Fremantle Multicultural Centre Inc</t>
  </si>
  <si>
    <t>Fremantle Volunteer Sea Rescue Group Inc</t>
  </si>
  <si>
    <t>Fremantle Women’s Health Centre Inc</t>
  </si>
  <si>
    <t>Frontier Services</t>
  </si>
  <si>
    <t xml:space="preserve">Gelganyem Ltd </t>
  </si>
  <si>
    <t>Geraldton Regional Aboriginal Medical Service Inc</t>
  </si>
  <si>
    <t>Geraldton Regional Community Education Centre Inc</t>
  </si>
  <si>
    <t>Geraldton Resource Centre Inc</t>
  </si>
  <si>
    <t>Geraldton Streetwork Aboriginal Corporation</t>
  </si>
  <si>
    <t>Geraldton Volunteer Marine Rescue Group (Inc)</t>
  </si>
  <si>
    <t>Global Care Group (GCG) Incorporated</t>
  </si>
  <si>
    <t>Goldfields Community Legal Centre</t>
  </si>
  <si>
    <t>Goldfields Individual and Family Support</t>
  </si>
  <si>
    <t xml:space="preserve">Goldfields Land and Sea Council </t>
  </si>
  <si>
    <t>Good Samaritan Industries</t>
  </si>
  <si>
    <t>Gosnells Community Legal Centre Inc</t>
  </si>
  <si>
    <t>Grand Lodge of Western Australian Freemasons Homes for the Aged (Incorporated)</t>
  </si>
  <si>
    <t>Great Southern Personnel</t>
  </si>
  <si>
    <t>Green Skills Inc</t>
  </si>
  <si>
    <t>Gumala Aboriginal Corporation</t>
  </si>
  <si>
    <t>Halls Creek Community Care Inc</t>
  </si>
  <si>
    <t>Halls Creek People’s Church Inc</t>
  </si>
  <si>
    <t xml:space="preserve">Harold Hawthorne Senior Citizens’ Centre and Homes </t>
  </si>
  <si>
    <t>Hedland CDEP Aboriginal Corporation</t>
  </si>
  <si>
    <t>Hellenic Community Benevolent Association lnc</t>
  </si>
  <si>
    <t>HepatitisWA (Inc)</t>
  </si>
  <si>
    <t>Hocart Lodge Aged Centre Inc</t>
  </si>
  <si>
    <t xml:space="preserve">Holyoake Australian Institute for Alcohol and Drug Addiction Resolution Inc </t>
  </si>
  <si>
    <t>Hope Community Services Inc</t>
  </si>
  <si>
    <t>Huntington’s WA (Inc)</t>
  </si>
  <si>
    <t>identitywa</t>
  </si>
  <si>
    <t>Inclusion WA Inc</t>
  </si>
  <si>
    <t>Independent Living Centre of WA Inc</t>
  </si>
  <si>
    <t>Institute for Respiratory Health Inc</t>
  </si>
  <si>
    <t>Interchange Inc</t>
  </si>
  <si>
    <t>Intework Inc</t>
  </si>
  <si>
    <t>Ishar Multicultural Women’s Health Centre</t>
  </si>
  <si>
    <t>Italian Community Nursing Home</t>
  </si>
  <si>
    <t>Kaata-Koorliny Enterpirse &amp; Employment Development Aboriginal Corporation</t>
  </si>
  <si>
    <t>Karrayili Adult Education Centre</t>
  </si>
  <si>
    <t>Kids Are Kids! Therapy &amp; Education Centre</t>
  </si>
  <si>
    <t>Kimberley Aquaculture Aboriginal Corporation</t>
  </si>
  <si>
    <t>Kimberley Community Legal Service</t>
  </si>
  <si>
    <t>Kimberley Group Training Inc</t>
  </si>
  <si>
    <t>Kimberley Land Council Aboriginal Corporation</t>
  </si>
  <si>
    <t>Kimberley Language Resource Centre</t>
  </si>
  <si>
    <t>Kred Enterprises Pty Ltd</t>
  </si>
  <si>
    <t>Kullarri Regional Communities Indigenous Corporation</t>
  </si>
  <si>
    <t>Kununurra Region Economic Aboriginal Corporation</t>
  </si>
  <si>
    <t>Kurrawang Aboriginal Christian Community Inc</t>
  </si>
  <si>
    <t>Life Without Barriers</t>
  </si>
  <si>
    <t>Lifeplan Recreation and Leisure Association</t>
  </si>
  <si>
    <t>Lions Eye Institute Limited</t>
  </si>
  <si>
    <t>Little Sisters of the Poor (WA Incorporated)</t>
  </si>
  <si>
    <t>Mandurah Retirement Village Inc</t>
  </si>
  <si>
    <t>Marnja Jarndu Women’s Refuge</t>
  </si>
  <si>
    <t>Marra Worra Worra Aboriginal Corporation</t>
  </si>
  <si>
    <t>Masonic Care WA</t>
  </si>
  <si>
    <t>Maurice Zeffert Home (Inc)</t>
  </si>
  <si>
    <t>Mawarnkarra Health Service Aboriginal Corporation</t>
  </si>
  <si>
    <t>Meath Care Inc</t>
  </si>
  <si>
    <t>Meerilinga Young Children's Services Incorporated</t>
  </si>
  <si>
    <t>Melville Cares Inc</t>
  </si>
  <si>
    <t>Mental Illness Fellowship of Western Australia Incorporated</t>
  </si>
  <si>
    <t>Mercy Community Services Inc</t>
  </si>
  <si>
    <t>MercyCare Limited</t>
  </si>
  <si>
    <t>Metropolitan Migrant Resource Centre Inc</t>
  </si>
  <si>
    <t>MG Corporation</t>
  </si>
  <si>
    <t>Midway Community Care</t>
  </si>
  <si>
    <t xml:space="preserve">Mission Australia </t>
  </si>
  <si>
    <t xml:space="preserve">Moorditch Gurlonnga Association Inc. </t>
  </si>
  <si>
    <t>Mosaic Community Care Inc</t>
  </si>
  <si>
    <t>Mount La Verna Retirement Village</t>
  </si>
  <si>
    <t>Multiple Sclerosis Society of WA Inc</t>
  </si>
  <si>
    <t>Murchison Region Aboriginal Corporation</t>
  </si>
  <si>
    <t>Muscular Dystrophy Association of Western Australia (Inc)</t>
  </si>
  <si>
    <t>My Place Foundation Inc</t>
  </si>
  <si>
    <t>Narrogin Cottage Homes Inc</t>
  </si>
  <si>
    <t>National Disability Services Limited</t>
  </si>
  <si>
    <t>National Heart Foundation of Australia (WA) Division</t>
  </si>
  <si>
    <t>NBC Aboriginal Corporation</t>
  </si>
  <si>
    <t>NEEDAC Ltd</t>
  </si>
  <si>
    <t>Ngaanyatjarra Health Service (Aboriginal Corporation)</t>
  </si>
  <si>
    <t>Ngadju Native Title Aboriginal Corporation (RNTBC)</t>
  </si>
  <si>
    <t>Ngala Community Services</t>
  </si>
  <si>
    <t>Ngangganawili Aboriginal Community Controlled Health &amp; Medical Service Aboriginal Corporation</t>
  </si>
  <si>
    <t>Nindilingarri Cultural Health Services</t>
  </si>
  <si>
    <t>Nirrumbuk Aboriginal Corporation</t>
  </si>
  <si>
    <t>Nomads Charitable and Educational Foundation</t>
  </si>
  <si>
    <t>Northern Suburbs Community Legal Centre Inc</t>
  </si>
  <si>
    <t>Nulsen Haven Association Inc</t>
  </si>
  <si>
    <t>Nyamba Buru Yawuru Ltd</t>
  </si>
  <si>
    <t>Outcare Inc</t>
  </si>
  <si>
    <t>Palmerston Association Inc</t>
  </si>
  <si>
    <t>Parkerville Children and Youth Care Inc</t>
  </si>
  <si>
    <t xml:space="preserve">Parkinson's Western Australia Inc </t>
  </si>
  <si>
    <t>Patricia Giles Centre</t>
  </si>
  <si>
    <t>Paupiyala Tjarutja Aboriginal Corporation</t>
  </si>
  <si>
    <t>Peedac Pty Ltd</t>
  </si>
  <si>
    <t>Peel Community Legal Services Incorporated</t>
  </si>
  <si>
    <t>People with Disabilities (WA) Inc</t>
  </si>
  <si>
    <t>Pilbara &amp; Kimberley Care Inc</t>
  </si>
  <si>
    <t>Pilbara Community Legal Service</t>
  </si>
  <si>
    <t>Port Denison Volunteer Sea Rescue Group Inc</t>
  </si>
  <si>
    <t>Presbyterian Church in WA Presbyterian Homes for the Aged</t>
  </si>
  <si>
    <t xml:space="preserve">Ray Village Aged Services Inc </t>
  </si>
  <si>
    <t>Relationships Australia (Western Australia) Inc</t>
  </si>
  <si>
    <t>Richmond Fellowship of Western Australia Inc</t>
  </si>
  <si>
    <t>Rise Network Inc</t>
  </si>
  <si>
    <t>Riverview Community Services Inc</t>
  </si>
  <si>
    <t>Riverview Residence Collie</t>
  </si>
  <si>
    <t xml:space="preserve">Rocky Bay Inc </t>
  </si>
  <si>
    <t>Rosewood Care Group (Inc)</t>
  </si>
  <si>
    <t>Royal Flying Doctor Service of Australia (WA Section) Inc</t>
  </si>
  <si>
    <t>Royal Life Saving Society (WA Branch) Inc</t>
  </si>
  <si>
    <t>Ruah Community Services</t>
  </si>
  <si>
    <t>Rural Health West</t>
  </si>
  <si>
    <t>Save the Children Australia</t>
  </si>
  <si>
    <t>SecondBite</t>
  </si>
  <si>
    <t>Senses Australia</t>
  </si>
  <si>
    <t>Serenity Lodge</t>
  </si>
  <si>
    <t>Seventh-day Adventist Care (WA) Ltd</t>
  </si>
  <si>
    <t>Sexuality Education Counselling &amp; Consulting Agency – SECCA</t>
  </si>
  <si>
    <t>Share &amp; Care Community Services Group Inc</t>
  </si>
  <si>
    <t>Shelter WA Inc</t>
  </si>
  <si>
    <t>Shire of Wanneroo Aged Persons Homes Trust (Inc)</t>
  </si>
  <si>
    <t>Silver Chain Group Limited</t>
  </si>
  <si>
    <t xml:space="preserve">SolarisCare Foundation </t>
  </si>
  <si>
    <t>South Metropolitan Personnel Inc</t>
  </si>
  <si>
    <t>South Metropolitan Youth Link</t>
  </si>
  <si>
    <t>South Perth Hospital Inc</t>
  </si>
  <si>
    <t xml:space="preserve">South West Aboriginal Land &amp; Sea Council </t>
  </si>
  <si>
    <t>Southcare Inc</t>
  </si>
  <si>
    <t>Southern Aboriginal Corporation</t>
  </si>
  <si>
    <t>Southern Cross Care (WA) Inc</t>
  </si>
  <si>
    <t>Alinea Inc.</t>
  </si>
  <si>
    <t>St Basil’s Aged Care in Western Australia (Vasileias) Inc</t>
  </si>
  <si>
    <t>St John Ambulance Australia (WA Ambulance Service Inc)</t>
  </si>
  <si>
    <t>St John of God Health Care Inc</t>
  </si>
  <si>
    <t xml:space="preserve">St Patrick's Community Support Centre </t>
  </si>
  <si>
    <t xml:space="preserve">St Vincent De Paul Society (WA) Inc </t>
  </si>
  <si>
    <t xml:space="preserve">Starick Services Inc </t>
  </si>
  <si>
    <t>Stellar Living Ltd</t>
  </si>
  <si>
    <t>Stirling Ethnic Aged Homes Assoc Inc</t>
  </si>
  <si>
    <t>Surf Life Saving Western Australia Inc</t>
  </si>
  <si>
    <t>Sussex Street Community Law Service Inc</t>
  </si>
  <si>
    <t>Swan Emergency Accommodation (Inc.)</t>
  </si>
  <si>
    <t>Swan Valley Nyungah Community</t>
  </si>
  <si>
    <t>SwanCare Group Inc</t>
  </si>
  <si>
    <t>Technology Assisting Disability WA</t>
  </si>
  <si>
    <t>Teen Challenge WA Inc</t>
  </si>
  <si>
    <t>Telethon Kids Institute</t>
  </si>
  <si>
    <t>Telethon Speech &amp; Hearing Ltd</t>
  </si>
  <si>
    <t>The Bethanie Group Inc</t>
  </si>
  <si>
    <t>The Coeliac Society of Western Australia</t>
  </si>
  <si>
    <t>The Dyslexia-SPELD Foundation WA Inc</t>
  </si>
  <si>
    <t>The Federation of Western Australian Police and Community Youth Centres Inc</t>
  </si>
  <si>
    <t>The Goldfields Indigenous Housing Organisation</t>
  </si>
  <si>
    <t>The Home Away from Home Incorporated &amp; Ronald McDonald House</t>
  </si>
  <si>
    <t>The Mental Health Law Centre (WA) Inc</t>
  </si>
  <si>
    <t>The RSL (WA) Retirement and Aged Care Association (Inc</t>
  </si>
  <si>
    <t xml:space="preserve">The Salvation Army Child Day Care Centre </t>
  </si>
  <si>
    <t>The Salvation Army Graceville Centre</t>
  </si>
  <si>
    <t>The Salvation Army Harry Hunter Adult Rehab Centre</t>
  </si>
  <si>
    <t>The Salvation Army Morley Corps Community Centre</t>
  </si>
  <si>
    <t>The School Volunteer Program</t>
  </si>
  <si>
    <t>The Smith Family</t>
  </si>
  <si>
    <t>The Western Australian Deaf Society Inc</t>
  </si>
  <si>
    <t>Therapy Focus Ltd</t>
  </si>
  <si>
    <t>TLC Emergency Welfare Foundation of Western Australia (Inc.)</t>
  </si>
  <si>
    <t>Tom Price Youth Support Association Inc.</t>
  </si>
  <si>
    <t>Torchbearers for Legacy in Western Australia Inc</t>
  </si>
  <si>
    <t>Uniting Church Homes</t>
  </si>
  <si>
    <t>Variety WA Incorporated</t>
  </si>
  <si>
    <t>Villa Dalmacia Association Inc</t>
  </si>
  <si>
    <t>Volunteer Marine Rescue Western Australia (Inc)</t>
  </si>
  <si>
    <t>Volunteer Task Force Inc</t>
  </si>
  <si>
    <t>Volunteer Centre of Western Australia (Volunteering WA)</t>
  </si>
  <si>
    <t>WA AIDS Council Inc</t>
  </si>
  <si>
    <t>WA Assn for Mental Health Inc</t>
  </si>
  <si>
    <t>WA Blue Sky Inc</t>
  </si>
  <si>
    <t>WA Primary Health Alliance</t>
  </si>
  <si>
    <t>Waardi Limited</t>
  </si>
  <si>
    <t>Wanslea Family Services Inc</t>
  </si>
  <si>
    <t>Waratah Support Centre (South West Region) Inc</t>
  </si>
  <si>
    <t>Warlpiti Youth Development Aboriginal Corporation (WYDAC)</t>
  </si>
  <si>
    <t>Wattle Hill Lodge</t>
  </si>
  <si>
    <t>Westcare Inc</t>
  </si>
  <si>
    <t>Western Australian Centre for Remote &amp; Rural Medicine Ltd</t>
  </si>
  <si>
    <t xml:space="preserve">Western Australian Foundation for Deaf Children Inc </t>
  </si>
  <si>
    <t>Western Australian Substance Users Association</t>
  </si>
  <si>
    <t>Western Desert Lands Aboriginal Corporation (Jamukurnu-Yapalikunu)</t>
  </si>
  <si>
    <t>Western Desert Puntukurnaparna Aboriginal Corporation</t>
  </si>
  <si>
    <t>Wheelchair Sports WA Association Inc.</t>
  </si>
  <si>
    <t>Women’s Health Resource Centre</t>
  </si>
  <si>
    <t>Wongan Community Care Inc</t>
  </si>
  <si>
    <t>Workpower Inc</t>
  </si>
  <si>
    <t>World Vision of Australia</t>
  </si>
  <si>
    <t>Wunan Foundation Inc</t>
  </si>
  <si>
    <t>Yaandina Family Centre (Inc)</t>
  </si>
  <si>
    <t>Yakanarra Aboriginal Corporation</t>
  </si>
  <si>
    <t>Yamatji Marlpa Aboriginal Corporation</t>
  </si>
  <si>
    <t>Yinhawangka Aboriginal Corporation</t>
  </si>
  <si>
    <t>Yirra Yaakin Aboriginal Corporation</t>
  </si>
  <si>
    <t xml:space="preserve">YMCA of Perth Youth and Community Services Inc </t>
  </si>
  <si>
    <t>Yorganop Association Inc</t>
  </si>
  <si>
    <t>Yorgum Aboriginal Corporation</t>
  </si>
  <si>
    <t xml:space="preserve">Youth Focus Inc </t>
  </si>
  <si>
    <t>Youth Involvement Council</t>
  </si>
  <si>
    <t>Yulella Aboriginal Corporation</t>
  </si>
  <si>
    <t>Email Address:</t>
  </si>
  <si>
    <t>Phone Number:</t>
  </si>
  <si>
    <t>Qty</t>
  </si>
  <si>
    <t>Customer ID:</t>
  </si>
  <si>
    <t>Purchase Type</t>
  </si>
  <si>
    <t>Dealer Name</t>
  </si>
  <si>
    <t>Dealer Code:</t>
  </si>
  <si>
    <t>Other Dealer Information</t>
  </si>
  <si>
    <t>Contractor Name:</t>
  </si>
  <si>
    <t>Specify Name of LGA in Cell Below</t>
  </si>
  <si>
    <t>Customer Type:</t>
  </si>
  <si>
    <t>Terms &amp; Conditions:</t>
  </si>
  <si>
    <t>Attachments:</t>
  </si>
  <si>
    <t>Section 2 - Contractor Details</t>
  </si>
  <si>
    <t>Contractor Trading Name:</t>
  </si>
  <si>
    <t>Contractor ACN:</t>
  </si>
  <si>
    <t>Contractor ABN:</t>
  </si>
  <si>
    <t>Contractor Contact Person:</t>
  </si>
  <si>
    <t>Attachment Details 
(List where applicable):</t>
  </si>
  <si>
    <t>Name:</t>
  </si>
  <si>
    <t>Phone:</t>
  </si>
  <si>
    <t>Email:</t>
  </si>
  <si>
    <t>Section 3 - Customer Details</t>
  </si>
  <si>
    <t>Customer's Representative (Contract Manager) Details</t>
  </si>
  <si>
    <t>Section 4 - Invoicing Details</t>
  </si>
  <si>
    <t>Contact Name:</t>
  </si>
  <si>
    <t>Branch:</t>
  </si>
  <si>
    <t>Department:</t>
  </si>
  <si>
    <t>Address for invoice (if applicable):</t>
  </si>
  <si>
    <t>Email for invoice (if applicable):</t>
  </si>
  <si>
    <t>Account Payment Instructions
(if applicable):</t>
  </si>
  <si>
    <t>Section 5 - Delivery Details</t>
  </si>
  <si>
    <t>Delegated Authority Name:</t>
  </si>
  <si>
    <t>Date of Acceptance:</t>
  </si>
  <si>
    <t>Dealer Information (if Applicable)</t>
  </si>
  <si>
    <t>Comments / Attachments</t>
  </si>
  <si>
    <t>Contract Commencement:</t>
  </si>
  <si>
    <t>Contract Term:</t>
  </si>
  <si>
    <t>Invoicing Method:</t>
  </si>
  <si>
    <t>Quote Form Instructions</t>
  </si>
  <si>
    <t>Subject:</t>
  </si>
  <si>
    <t>Date Requested:</t>
  </si>
  <si>
    <t>Notes on Requirements
(or refer attached):</t>
  </si>
  <si>
    <t>Customer Information</t>
  </si>
  <si>
    <t>PART A - Quote Summary (Customer to Complete)</t>
  </si>
  <si>
    <t>Desktop</t>
  </si>
  <si>
    <t>Workstation</t>
  </si>
  <si>
    <t>Notebook</t>
  </si>
  <si>
    <t>Tablet</t>
  </si>
  <si>
    <t>Phablet</t>
  </si>
  <si>
    <t>Chromebook</t>
  </si>
  <si>
    <t>Thin Client</t>
  </si>
  <si>
    <t>Ruggedised Device</t>
  </si>
  <si>
    <t>Zero Client</t>
  </si>
  <si>
    <t>Peripheral</t>
  </si>
  <si>
    <t>Accessory</t>
  </si>
  <si>
    <t>Business Grade</t>
  </si>
  <si>
    <t>Consumer Grade</t>
  </si>
  <si>
    <t>Product Grade</t>
  </si>
  <si>
    <t>Section 1 - Customer Requirements (Customer to Specify)</t>
  </si>
  <si>
    <t>Device</t>
  </si>
  <si>
    <t>Peripheral &amp; Accessory</t>
  </si>
  <si>
    <t>Upgrade &amp; Component</t>
  </si>
  <si>
    <t>All Grades</t>
  </si>
  <si>
    <t>Device Ref</t>
  </si>
  <si>
    <t>Associated 
Device Ref</t>
  </si>
  <si>
    <t>Product Upgrade</t>
  </si>
  <si>
    <t>Warranty Upgrade</t>
  </si>
  <si>
    <t>Optional Component</t>
  </si>
  <si>
    <t>Customer Quote Reference:</t>
  </si>
  <si>
    <t>PART B - Quote Summary (Contractor to Complete)</t>
  </si>
  <si>
    <t>Contractor Authorisation</t>
  </si>
  <si>
    <t>Date:</t>
  </si>
  <si>
    <t>Perth Metropolitan Region &amp; City of Mandurah</t>
  </si>
  <si>
    <t>Gascoyne Region: Shire of Carnarvon LGA
(within 20km of Carnarvon town)</t>
  </si>
  <si>
    <t>Gascoyne Region: All Other Locations</t>
  </si>
  <si>
    <t>Goldfields-Esperance: Shire of Esperance LGA (Only within 20km of Esperance Town)</t>
  </si>
  <si>
    <t>Goldfields-Esperance: City Kalgoorlie-Boulder LGA (specified postcodes only)</t>
  </si>
  <si>
    <t>Goldfields-Esperance: All Other Locations</t>
  </si>
  <si>
    <t>Great Southern: City of Albany LGA</t>
  </si>
  <si>
    <t>Great Southern: All Other Locations</t>
  </si>
  <si>
    <t>Kimberley: Shire of Broome LGA (Only within 20km of Broome town required)</t>
  </si>
  <si>
    <t>Kimberley: Shire of Wyndham-East Kimberley LGA (Only within 20km of Kununurra town)</t>
  </si>
  <si>
    <t>Kimberley: Other Other Locations</t>
  </si>
  <si>
    <t>Mid-West: City of Greater Geraldton LGA (specified postcodes)</t>
  </si>
  <si>
    <t>Mid-West: All Other Locations</t>
  </si>
  <si>
    <t>Peel: All Locations Except City of Mandurah</t>
  </si>
  <si>
    <t>Pilbara: Town of Port Hedland LGA including Port Hedland, South Hedland and Wedgefield.</t>
  </si>
  <si>
    <t>Pilbara: City of Karratha LGA</t>
  </si>
  <si>
    <t>Pilbara: All Other Locations</t>
  </si>
  <si>
    <t>South West: City of Bunbury LGA and surrounds (including Australind)</t>
  </si>
  <si>
    <t>South West: City of Busselton LGA</t>
  </si>
  <si>
    <t>South West: All Other Locations</t>
  </si>
  <si>
    <t>Wheatbelt: Shire of Northam LGA</t>
  </si>
  <si>
    <t>Wheatbelt: All Other Locations</t>
  </si>
  <si>
    <t>Customer Requirements Summary</t>
  </si>
  <si>
    <t>Product Unit Price 
($ Inc GST)</t>
  </si>
  <si>
    <t>Total Product Price 
($ Inc GST)</t>
  </si>
  <si>
    <t>Section 2 - Contractor Pricing (Contractor to Respond)</t>
  </si>
  <si>
    <t>Instructions (Expand to Display):</t>
  </si>
  <si>
    <t>Delivery Details</t>
  </si>
  <si>
    <t>Delivery Region / Area:</t>
  </si>
  <si>
    <t>New (as specified below and Appendix 1 - Accounts)</t>
  </si>
  <si>
    <t>Invoicing Details</t>
  </si>
  <si>
    <t>Total Quantity</t>
  </si>
  <si>
    <t>Order Form Instructions</t>
  </si>
  <si>
    <t>Order Number:</t>
  </si>
  <si>
    <t>Quote ref (if applicable):</t>
  </si>
  <si>
    <t>Panel 1 - Order Form</t>
  </si>
  <si>
    <t>Other Requirements</t>
  </si>
  <si>
    <t>Section 1  - Contract Summary</t>
  </si>
  <si>
    <t>Purchasing Officer Details</t>
  </si>
  <si>
    <t>Contractor Signature:</t>
  </si>
  <si>
    <t>Accountable Authority:</t>
  </si>
  <si>
    <t>Unique Product / Service Types</t>
  </si>
  <si>
    <t>Customer / Department:</t>
  </si>
  <si>
    <t xml:space="preserve">Customer Area / Branch: </t>
  </si>
  <si>
    <t>Customer Street Address:</t>
  </si>
  <si>
    <t>Payment &amp; Invoicing Method:</t>
  </si>
  <si>
    <t>Account Payment / Invoicing Instructions (if applicable):</t>
  </si>
  <si>
    <t>Shipping Address:</t>
  </si>
  <si>
    <t>Delivery Requirements:</t>
  </si>
  <si>
    <t>Additional Customer Requirements:</t>
  </si>
  <si>
    <t>Special Instructions:</t>
  </si>
  <si>
    <t>Ancillary Service</t>
  </si>
  <si>
    <t>Job Title:</t>
  </si>
  <si>
    <r>
      <t xml:space="preserve">General Notes: 
</t>
    </r>
    <r>
      <rPr>
        <sz val="10.5"/>
        <rFont val="Arial"/>
        <family val="2"/>
      </rPr>
      <t xml:space="preserve">1- All offered pricing must be </t>
    </r>
    <r>
      <rPr>
        <b/>
        <u/>
        <sz val="10.5"/>
        <rFont val="Arial"/>
        <family val="2"/>
      </rPr>
      <t>GST Inclusive.</t>
    </r>
    <r>
      <rPr>
        <sz val="10.5"/>
        <rFont val="Arial"/>
        <family val="2"/>
      </rPr>
      <t xml:space="preserve">
2- Please add rows to the table below where additional hardware is required.</t>
    </r>
    <r>
      <rPr>
        <b/>
        <sz val="10.5"/>
        <rFont val="Arial"/>
        <family val="2"/>
      </rPr>
      <t xml:space="preserve">
3</t>
    </r>
    <r>
      <rPr>
        <sz val="10.5"/>
        <rFont val="Arial"/>
        <family val="2"/>
      </rPr>
      <t xml:space="preserve"> - Hover over Commented Cells for further details on completing this Appendix A.</t>
    </r>
  </si>
  <si>
    <r>
      <rPr>
        <sz val="10.5"/>
        <rFont val="Arial"/>
        <family val="2"/>
      </rPr>
      <t xml:space="preserve">• The </t>
    </r>
    <r>
      <rPr>
        <b/>
        <sz val="10.5"/>
        <rFont val="Arial"/>
        <family val="2"/>
      </rPr>
      <t>Customer</t>
    </r>
    <r>
      <rPr>
        <sz val="10.5"/>
        <rFont val="Arial"/>
        <family val="2"/>
      </rPr>
      <t xml:space="preserve"> must complete </t>
    </r>
    <r>
      <rPr>
        <b/>
        <sz val="10.5"/>
        <rFont val="Arial"/>
        <family val="2"/>
      </rPr>
      <t xml:space="preserve">Section 1 </t>
    </r>
    <r>
      <rPr>
        <sz val="10.5"/>
        <rFont val="Arial"/>
        <family val="2"/>
      </rPr>
      <t xml:space="preserve">of the table below specifying all Devices, Peripherals, Accessories, Upgrades and Other Components and/or Ancillary Services required.
• [Peripheral &amp; Accessory] and [Upgrade &amp; Component] Products must:
  a) Reference an Associated </t>
    </r>
    <r>
      <rPr>
        <b/>
        <sz val="10.5"/>
        <rFont val="Arial"/>
        <family val="2"/>
      </rPr>
      <t>Device Ref</t>
    </r>
    <r>
      <rPr>
        <sz val="10.5"/>
        <rFont val="Arial"/>
        <family val="2"/>
      </rPr>
      <t xml:space="preserve"> (column C) where these are sourced in conjuction with Devices, for example:
   - if purchasing a mouse and carry bag in conjunction with a notebook Device Ref 2 then [Associated Device Ref] must = 2 for each of these items
  b.) Be specified directly below the associated Device where sought in conjunction with Devices (if the Device in the above example is on Row 9 then the peripheral and accessory should be on rows 10 and 11).
 Note: where these Purchase Types are independent of Devices the above requirements do not apply. </t>
    </r>
    <r>
      <rPr>
        <b/>
        <u/>
        <sz val="10.5"/>
        <rFont val="Arial"/>
        <family val="2"/>
      </rPr>
      <t>Do not</t>
    </r>
    <r>
      <rPr>
        <sz val="10.5"/>
        <rFont val="Arial"/>
        <family val="2"/>
      </rPr>
      <t xml:space="preserve"> roll these Purchase Type options into the same row as the base Device.
• The </t>
    </r>
    <r>
      <rPr>
        <b/>
        <sz val="10.5"/>
        <rFont val="Arial"/>
        <family val="2"/>
      </rPr>
      <t>Contractor</t>
    </r>
    <r>
      <rPr>
        <sz val="10.5"/>
        <rFont val="Arial"/>
        <family val="2"/>
      </rPr>
      <t xml:space="preserve"> must quote pricing for all Products in </t>
    </r>
    <r>
      <rPr>
        <b/>
        <sz val="10.5"/>
        <rFont val="Arial"/>
        <family val="2"/>
      </rPr>
      <t xml:space="preserve">Section 2. 
   </t>
    </r>
    <r>
      <rPr>
        <sz val="10.5"/>
        <rFont val="Arial"/>
        <family val="2"/>
      </rPr>
      <t xml:space="preserve">Where a regional delivery surcharge applies the price in column M must reflect the price for total quantity rather than a unit price. </t>
    </r>
  </si>
  <si>
    <t>Pre-Deployment</t>
  </si>
  <si>
    <t>Delivery</t>
  </si>
  <si>
    <t>Installation</t>
  </si>
  <si>
    <t>Warranty</t>
  </si>
  <si>
    <t>Takeback</t>
  </si>
  <si>
    <t>Trade-in</t>
  </si>
  <si>
    <t>Collection</t>
  </si>
  <si>
    <t>Data Sanitisation</t>
  </si>
  <si>
    <t>Disposal</t>
  </si>
  <si>
    <t>Product / Service Type</t>
  </si>
  <si>
    <t>Product and Service Summary (from Appendix A)</t>
  </si>
  <si>
    <r>
      <rPr>
        <b/>
        <u/>
        <sz val="11"/>
        <color theme="1"/>
        <rFont val="Arial"/>
        <family val="2"/>
      </rPr>
      <t>Customer</t>
    </r>
    <r>
      <rPr>
        <sz val="11"/>
        <color theme="1"/>
        <rFont val="Arial"/>
        <family val="2"/>
      </rPr>
      <t xml:space="preserve"> (seeking Quote, Green sections)
A1) Customer to fill in </t>
    </r>
    <r>
      <rPr>
        <b/>
        <sz val="11"/>
        <color theme="1"/>
        <rFont val="Arial"/>
        <family val="2"/>
      </rPr>
      <t>Part A - Quote Summary;</t>
    </r>
    <r>
      <rPr>
        <sz val="11"/>
        <color theme="1"/>
        <rFont val="Arial"/>
        <family val="2"/>
      </rPr>
      <t xml:space="preserve"> 
A2) Customer to fill in</t>
    </r>
    <r>
      <rPr>
        <b/>
        <sz val="11"/>
        <color theme="1"/>
        <rFont val="Arial"/>
        <family val="2"/>
      </rPr>
      <t xml:space="preserve"> Section 1 </t>
    </r>
    <r>
      <rPr>
        <sz val="11"/>
        <color theme="1"/>
        <rFont val="Arial"/>
        <family val="2"/>
      </rPr>
      <t xml:space="preserve">of </t>
    </r>
    <r>
      <rPr>
        <b/>
        <sz val="11"/>
        <color theme="1"/>
        <rFont val="Arial"/>
        <family val="2"/>
      </rPr>
      <t>Appendix A - Products and Services</t>
    </r>
    <r>
      <rPr>
        <sz val="11"/>
        <color theme="1"/>
        <rFont val="Arial"/>
        <family val="2"/>
      </rPr>
      <t xml:space="preserve">; 
A3) Customer to </t>
    </r>
    <r>
      <rPr>
        <b/>
        <sz val="11"/>
        <color theme="1"/>
        <rFont val="Arial"/>
        <family val="2"/>
      </rPr>
      <t>send completed Quote Form</t>
    </r>
    <r>
      <rPr>
        <sz val="11"/>
        <color theme="1"/>
        <rFont val="Arial"/>
        <family val="2"/>
      </rPr>
      <t xml:space="preserve"> to Contractors using the subject line generated in Cell G1 above; &amp; 
</t>
    </r>
    <r>
      <rPr>
        <b/>
        <sz val="11"/>
        <color theme="1"/>
        <rFont val="Arial"/>
        <family val="2"/>
      </rPr>
      <t xml:space="preserve">Note: </t>
    </r>
    <r>
      <rPr>
        <sz val="11"/>
        <color theme="1"/>
        <rFont val="Arial"/>
        <family val="2"/>
      </rPr>
      <t>Ensure any attachments are included with the email and referenced within this form (where applicable).</t>
    </r>
  </si>
  <si>
    <r>
      <rPr>
        <b/>
        <u/>
        <sz val="11"/>
        <color theme="1"/>
        <rFont val="Arial"/>
        <family val="2"/>
      </rPr>
      <t>Contractor</t>
    </r>
    <r>
      <rPr>
        <sz val="11"/>
        <color theme="1"/>
        <rFont val="Arial"/>
        <family val="2"/>
      </rPr>
      <t xml:space="preserve"> (responding to Quote, Purple sections)
B1) Contractor to fill in </t>
    </r>
    <r>
      <rPr>
        <b/>
        <sz val="11"/>
        <color theme="1"/>
        <rFont val="Arial"/>
        <family val="2"/>
      </rPr>
      <t>Part B - Quote Summary</t>
    </r>
    <r>
      <rPr>
        <sz val="11"/>
        <color theme="1"/>
        <rFont val="Arial"/>
        <family val="2"/>
      </rPr>
      <t xml:space="preserve"> below;
B2) Contractor to fill in </t>
    </r>
    <r>
      <rPr>
        <b/>
        <sz val="11"/>
        <color theme="1"/>
        <rFont val="Arial"/>
        <family val="2"/>
      </rPr>
      <t>Section 2</t>
    </r>
    <r>
      <rPr>
        <sz val="11"/>
        <color theme="1"/>
        <rFont val="Arial"/>
        <family val="2"/>
      </rPr>
      <t xml:space="preserve"> of </t>
    </r>
    <r>
      <rPr>
        <b/>
        <sz val="11"/>
        <color theme="1"/>
        <rFont val="Arial"/>
        <family val="2"/>
      </rPr>
      <t>Appendix A - Products and Services</t>
    </r>
    <r>
      <rPr>
        <sz val="11"/>
        <color theme="1"/>
        <rFont val="Arial"/>
        <family val="2"/>
      </rPr>
      <t>, specifying pricing in response to Customer requirements of  Section 1;
B3) Contractor to send completed Quote form with attachments (where applicable) back to Customer.</t>
    </r>
  </si>
  <si>
    <t>Pricing:</t>
  </si>
  <si>
    <t>Job Title 
(if applicable):</t>
  </si>
  <si>
    <t>Shipping address:</t>
  </si>
  <si>
    <t xml:space="preserve">Section 6 - Offer Acceptance </t>
  </si>
  <si>
    <t>Accountable Authority Job Title:</t>
  </si>
  <si>
    <t>Delegated Authority Job Title:</t>
  </si>
  <si>
    <t>Job Title (if applicable):</t>
  </si>
  <si>
    <t>Asset Tagging</t>
  </si>
  <si>
    <t xml:space="preserve">Total </t>
  </si>
  <si>
    <t>Total Price 
($ Inc GST from Contractor)</t>
  </si>
  <si>
    <r>
      <t xml:space="preserve">Customer to complete Order Form where Quote is accepted. 
</t>
    </r>
    <r>
      <rPr>
        <sz val="11"/>
        <color theme="1"/>
        <rFont val="Arial"/>
        <family val="2"/>
      </rPr>
      <t>Please click on the "Order Form" link below to navigate to the "Order_Summary" page to finalise the Order.</t>
    </r>
  </si>
  <si>
    <t>Dealer Street Address</t>
  </si>
  <si>
    <t>Contractor Street Address:</t>
  </si>
  <si>
    <t>Address for invoice 
(if applicable):</t>
  </si>
  <si>
    <t>Delegated Authority Signature:</t>
  </si>
  <si>
    <t>CUACMD2021 - QUOTE FORM (PANEL 1 - DEVICES)</t>
  </si>
  <si>
    <t>CUACMD2021 Panel 1 Quote Form Appendix A - Products and Services</t>
  </si>
  <si>
    <t>CUACMD2021 - ORDER FORM (PANEL 1 - DEVICES)</t>
  </si>
  <si>
    <t>Other than the terms and conditions specified in the Customer Contract Documents (including this Order Form), no other standard conditions of sale, invoices, standard terms of use, standard form licenses or similar apply to the Customer Contract, even if at some later date the Customer signs or otherwise purports to accept the same.</t>
  </si>
  <si>
    <t>Acer Computer Australia</t>
  </si>
  <si>
    <t>ASI Solutions</t>
  </si>
  <si>
    <t>CDM Australia Business Systems</t>
  </si>
  <si>
    <t>Computers Now</t>
  </si>
  <si>
    <t>Data#3 Limited</t>
  </si>
  <si>
    <t>EDsys Computers</t>
  </si>
  <si>
    <t>Moncrieff Technology Solutions Pty Ltd</t>
  </si>
  <si>
    <t>Solutions IT</t>
  </si>
  <si>
    <t>Stott &amp; Hoare Business Computers</t>
  </si>
  <si>
    <t>Winthrop Australia</t>
  </si>
  <si>
    <t>Acer Computer Australia Pty Ltd</t>
  </si>
  <si>
    <t>Anabelle Bits Pty Ltd</t>
  </si>
  <si>
    <t>CDM Australia Pty Ltd</t>
  </si>
  <si>
    <t>The Trustee for COMPUTERS NOW UNIT TRUST</t>
  </si>
  <si>
    <t>PAL Assembly PTY LTD T/As EDsys Computers</t>
  </si>
  <si>
    <t>Moncrieff Technology Solutions</t>
  </si>
  <si>
    <t>Solutions IT Asia Pacific Pty Ltd</t>
  </si>
  <si>
    <t>S&amp;H Investments Pty Ltd</t>
  </si>
  <si>
    <t>Pacific Paper Industries Pty Ltd, as trustee for the Della Maddalena Family Trust No 3</t>
  </si>
  <si>
    <t>003 872 768</t>
  </si>
  <si>
    <t>068 649 972</t>
  </si>
  <si>
    <t>009 592 965</t>
  </si>
  <si>
    <t>064 837 743</t>
  </si>
  <si>
    <t>010 545 267</t>
  </si>
  <si>
    <t>117 396 951</t>
  </si>
  <si>
    <t>072 961 150</t>
  </si>
  <si>
    <t>086 175 671</t>
  </si>
  <si>
    <t>009 146 516</t>
  </si>
  <si>
    <t>009 060 084</t>
  </si>
  <si>
    <r>
      <rPr>
        <b/>
        <u/>
        <sz val="11"/>
        <color theme="1"/>
        <rFont val="Arial"/>
        <family val="2"/>
      </rPr>
      <t>Customer</t>
    </r>
    <r>
      <rPr>
        <u/>
        <sz val="11"/>
        <color theme="1"/>
        <rFont val="Arial"/>
        <family val="2"/>
      </rPr>
      <t xml:space="preserve"> </t>
    </r>
    <r>
      <rPr>
        <sz val="11"/>
        <color theme="1"/>
        <rFont val="Arial"/>
        <family val="2"/>
      </rPr>
      <t xml:space="preserve">(placing the Order):
1) Confirm all pre-filled details and complete other fields in </t>
    </r>
    <r>
      <rPr>
        <b/>
        <sz val="11"/>
        <color theme="1"/>
        <rFont val="Arial"/>
        <family val="2"/>
      </rPr>
      <t xml:space="preserve">Sections 1 </t>
    </r>
    <r>
      <rPr>
        <sz val="11"/>
        <color theme="1"/>
        <rFont val="Arial"/>
        <family val="2"/>
      </rPr>
      <t xml:space="preserve">to </t>
    </r>
    <r>
      <rPr>
        <b/>
        <sz val="11"/>
        <color theme="1"/>
        <rFont val="Arial"/>
        <family val="2"/>
      </rPr>
      <t>6</t>
    </r>
    <r>
      <rPr>
        <sz val="11"/>
        <color theme="1"/>
        <rFont val="Arial"/>
        <family val="2"/>
      </rPr>
      <t xml:space="preserve">
(</t>
    </r>
    <r>
      <rPr>
        <b/>
        <sz val="11"/>
        <color theme="1"/>
        <rFont val="Arial"/>
        <family val="2"/>
      </rPr>
      <t>note</t>
    </r>
    <r>
      <rPr>
        <sz val="11"/>
        <color theme="1"/>
        <rFont val="Arial"/>
        <family val="2"/>
      </rPr>
      <t xml:space="preserve"> </t>
    </r>
    <r>
      <rPr>
        <b/>
        <u/>
        <sz val="11"/>
        <color theme="1" tint="0.499984740745262"/>
        <rFont val="Arial"/>
        <family val="2"/>
      </rPr>
      <t>Grey</t>
    </r>
    <r>
      <rPr>
        <sz val="11"/>
        <color theme="1"/>
        <rFont val="Arial"/>
        <family val="2"/>
      </rPr>
      <t xml:space="preserve"> fields are pre-filled with Quote details (from </t>
    </r>
    <r>
      <rPr>
        <b/>
        <sz val="11"/>
        <color theme="1"/>
        <rFont val="Arial"/>
        <family val="2"/>
      </rPr>
      <t xml:space="preserve">Quote_Summary) </t>
    </r>
    <r>
      <rPr>
        <sz val="11"/>
        <color theme="1"/>
        <rFont val="Arial"/>
        <family val="2"/>
      </rPr>
      <t xml:space="preserve">where available, but may be overwritten where required by the Customer); 
2) Confirm </t>
    </r>
    <r>
      <rPr>
        <b/>
        <sz val="11"/>
        <color theme="1"/>
        <rFont val="Arial"/>
        <family val="2"/>
      </rPr>
      <t xml:space="preserve">Appendix A - Products and Services </t>
    </r>
    <r>
      <rPr>
        <sz val="11"/>
        <color theme="1"/>
        <rFont val="Arial"/>
        <family val="2"/>
      </rPr>
      <t xml:space="preserve">information is all correct; and 
3) Send Order, once completed to </t>
    </r>
    <r>
      <rPr>
        <b/>
        <sz val="11"/>
        <color theme="1"/>
        <rFont val="Arial"/>
        <family val="2"/>
      </rPr>
      <t>Contractor</t>
    </r>
    <r>
      <rPr>
        <sz val="11"/>
        <color theme="1"/>
        <rFont val="Arial"/>
        <family val="2"/>
      </rPr>
      <t xml:space="preserve"> (including any attachments) with subject line as per </t>
    </r>
    <r>
      <rPr>
        <b/>
        <sz val="11"/>
        <color theme="1"/>
        <rFont val="Arial"/>
        <family val="2"/>
      </rPr>
      <t xml:space="preserve">cell G1 </t>
    </r>
    <r>
      <rPr>
        <sz val="11"/>
        <color theme="1"/>
        <rFont val="Arial"/>
        <family val="2"/>
      </rPr>
      <t>above</t>
    </r>
    <r>
      <rPr>
        <b/>
        <sz val="11"/>
        <color theme="1"/>
        <rFont val="Arial"/>
        <family val="2"/>
      </rPr>
      <t>.</t>
    </r>
    <r>
      <rPr>
        <sz val="11"/>
        <color theme="1"/>
        <rFont val="Arial"/>
        <family val="2"/>
      </rPr>
      <t xml:space="preserve">
</t>
    </r>
    <r>
      <rPr>
        <b/>
        <sz val="11"/>
        <color theme="1"/>
        <rFont val="Arial"/>
        <family val="2"/>
      </rPr>
      <t xml:space="preserve">
Notes:</t>
    </r>
    <r>
      <rPr>
        <sz val="11"/>
        <color theme="1"/>
        <rFont val="Arial"/>
        <family val="2"/>
      </rPr>
      <t xml:space="preserve">
1) All pricing information must be specified in Appendix A.
2) Please reference any attachments or further information.</t>
    </r>
  </si>
  <si>
    <t>Lenovo</t>
  </si>
  <si>
    <t>JB Hi-fi</t>
  </si>
  <si>
    <t>JB Hi-Fi Group Pty Ltd</t>
  </si>
  <si>
    <t>093 114 286</t>
  </si>
  <si>
    <t>37 093 114 286</t>
  </si>
  <si>
    <t>Dell Australia</t>
  </si>
  <si>
    <t>Dell Australia Pty Ltd</t>
  </si>
  <si>
    <t>46 003 855 561</t>
  </si>
  <si>
    <t>Datacom</t>
  </si>
  <si>
    <t>Datacom Systems (AU) Pty Ltd</t>
  </si>
  <si>
    <t>39 135 427 075</t>
  </si>
  <si>
    <t>135 427 075</t>
  </si>
  <si>
    <t>Lenovo (Australia and New Zealand) Pty Ltd</t>
  </si>
  <si>
    <t>70 112 394 411</t>
  </si>
  <si>
    <t>112 394 411</t>
  </si>
  <si>
    <t>1 - State Agency</t>
  </si>
  <si>
    <t>5 - Charitable Institutions</t>
  </si>
  <si>
    <t>Not Applicable</t>
  </si>
  <si>
    <t>Device Specification and Warranty Requirements as per attached</t>
  </si>
  <si>
    <t>As per Date of Acceptance</t>
  </si>
  <si>
    <t>New (as specified below)</t>
  </si>
  <si>
    <t>Product Unit Price 
($ Ex GST)</t>
  </si>
  <si>
    <t>Department of Energy Mines, Industry Regulation and Safety</t>
  </si>
  <si>
    <t>Department of Local Government, Sport and Cultural Industries (DLGSC)</t>
  </si>
  <si>
    <t xml:space="preserve">  Department of Justice - Albany Regional Prison</t>
  </si>
  <si>
    <t xml:space="preserve">  Department of Justice - Bandyup Women's Prison</t>
  </si>
  <si>
    <t xml:space="preserve">  Department of Justice - Boronia Pre-release Centre for Women</t>
  </si>
  <si>
    <t xml:space="preserve">  Department of Justice - Broome Regional Prison</t>
  </si>
  <si>
    <t xml:space="preserve">  Department of Justice - Bunbury Regional Prison</t>
  </si>
  <si>
    <t xml:space="preserve">  Department of Justice - Casuarina Prison</t>
  </si>
  <si>
    <t xml:space="preserve">  Department of Justice - Eastern Goldfields Regional Prison</t>
  </si>
  <si>
    <t xml:space="preserve">  Department of Justice - Greenough Regional Prison</t>
  </si>
  <si>
    <t xml:space="preserve">  Department of Justice - Hakea Prison</t>
  </si>
  <si>
    <t xml:space="preserve">  Department of Justice - Karnet Prison</t>
  </si>
  <si>
    <t xml:space="preserve">  Department of Justice - Pardelup Prison</t>
  </si>
  <si>
    <t xml:space="preserve">  Department of Justice - Roebourne Prison</t>
  </si>
  <si>
    <t xml:space="preserve">  Department of Justice - West Kimberley Regional Prison</t>
  </si>
  <si>
    <t xml:space="preserve">  Department of Justice - Wooroloo Prison</t>
  </si>
  <si>
    <t xml:space="preserve">  Department of Justice - Banksia Hill Detention Centre</t>
  </si>
  <si>
    <t xml:space="preserve">  Department of Justice - Regional Juvenile Remand Centres</t>
  </si>
  <si>
    <t xml:space="preserve">  Department of Justice - Office of the Public Advocate</t>
  </si>
  <si>
    <t xml:space="preserve">  Department of Justice - Registry of Births, Deaths and Marriages</t>
  </si>
  <si>
    <t xml:space="preserve">  DLGSC - The Board of the Art Gallery of Western Australia</t>
  </si>
  <si>
    <t xml:space="preserve">  DLGSC - The Western Australian Museum</t>
  </si>
  <si>
    <t xml:space="preserve">  DLGSC - Perth Theatre Trust</t>
  </si>
  <si>
    <t xml:space="preserve">  DLGSC - ArtsWA</t>
  </si>
  <si>
    <t xml:space="preserve">  DLGSC - State Records Office</t>
  </si>
  <si>
    <t xml:space="preserve">  DLGSC - The Library Board of Western Australia</t>
  </si>
  <si>
    <t xml:space="preserve">  Western Australia Police Force - Road Safety Commission</t>
  </si>
  <si>
    <t xml:space="preserve">  Western Australia Police Force - HBF Arena</t>
  </si>
  <si>
    <t xml:space="preserve">  VenuesWest - HBF Stadium</t>
  </si>
  <si>
    <t xml:space="preserve">  VenuesWest - SpeedDome</t>
  </si>
  <si>
    <t xml:space="preserve">  VenuesWest - WA Athletics Stadium</t>
  </si>
  <si>
    <t xml:space="preserve">  VenuesWest - Champion Lakes Regatta Centre</t>
  </si>
  <si>
    <t xml:space="preserve">  VenuesWest - RAC Arena</t>
  </si>
  <si>
    <t xml:space="preserve">  VenuesWest - Motorplex</t>
  </si>
  <si>
    <t xml:space="preserve">  VenuesWest - HBF Park</t>
  </si>
  <si>
    <t xml:space="preserve">  VenuesWest - Bendat Basketball Centre</t>
  </si>
  <si>
    <t xml:space="preserve">  VenuesWest - WA Rugby Centre</t>
  </si>
  <si>
    <t>78 003 872 768</t>
  </si>
  <si>
    <t>40 068 649 972</t>
  </si>
  <si>
    <t>68 009 592 965</t>
  </si>
  <si>
    <t>48 592 886 118</t>
  </si>
  <si>
    <t>31 010 545 267</t>
  </si>
  <si>
    <t>44 117 396 951</t>
  </si>
  <si>
    <t>57 072 961 150</t>
  </si>
  <si>
    <t>83 086 175 671</t>
  </si>
  <si>
    <t>55 009 146 516</t>
  </si>
  <si>
    <t>74 043 852 709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</si>
</sst>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quot;$&quot;#,##0.00"/>
    <numFmt numFmtId="44" formatCode="_-&quot;$&quot;* #,##0.00_-;\-&quot;$&quot;* #,##0.00_-;_-&quot;$&quot;* &quot;-&quot;??_-;_-@_-"/>
    <numFmt numFmtId="164" formatCode="ddd\,\ d\ mmm\ yyyy"/>
    <numFmt numFmtId="165" formatCode="###\ ###\ ###"/>
    <numFmt numFmtId="166" formatCode="[$-C09]d\ mmmm\ yyyy;@"/>
    <numFmt numFmtId="167" formatCode="0#\ ###\ ###\ ###"/>
    <numFmt numFmtId="168" formatCode="&quot;$&quot;#,##0"/>
    <numFmt numFmtId="169" formatCode="#,##0_ ;\-#,##0\ "/>
    <numFmt numFmtId="170" formatCode="&quot;$&quot;#,##0.000"/>
    <numFmt numFmtId="171" formatCode="&quot;$&quot;#,##0.00"/>
  </numFmts>
  <fonts count="31" x14ac:knownFonts="1">
    <font>
      <sz val="11"/>
      <color theme="1"/>
      <name val="Arial"/>
      <family val="2"/>
    </font>
    <font>
      <b/>
      <sz val="11"/>
      <color theme="1"/>
      <name val="Arial"/>
      <family val="2"/>
    </font>
    <font>
      <sz val="10"/>
      <color indexed="8"/>
      <name val="Arial"/>
      <family val="2"/>
    </font>
    <font>
      <sz val="10"/>
      <color theme="1"/>
      <name val="Arial"/>
      <family val="2"/>
    </font>
    <font>
      <sz val="11"/>
      <color theme="0"/>
      <name val="Arial"/>
      <family val="2"/>
    </font>
    <font>
      <sz val="9"/>
      <color indexed="81"/>
      <name val="Tahoma"/>
      <family val="2"/>
    </font>
    <font>
      <b/>
      <sz val="12"/>
      <color theme="0"/>
      <name val="Arial"/>
      <family val="2"/>
    </font>
    <font>
      <b/>
      <sz val="14"/>
      <color theme="0"/>
      <name val="Arial"/>
      <family val="2"/>
    </font>
    <font>
      <sz val="12"/>
      <color theme="0"/>
      <name val="Arial"/>
      <family val="2"/>
    </font>
    <font>
      <sz val="11"/>
      <color theme="1"/>
      <name val="Arial"/>
      <family val="2"/>
    </font>
    <font>
      <b/>
      <sz val="11"/>
      <name val="Arial"/>
      <family val="2"/>
    </font>
    <font>
      <u/>
      <sz val="11"/>
      <color theme="10"/>
      <name val="Arial"/>
      <family val="2"/>
    </font>
    <font>
      <sz val="11"/>
      <color indexed="81"/>
      <name val="Arial"/>
      <family val="2"/>
    </font>
    <font>
      <sz val="9"/>
      <color theme="1"/>
      <name val="Arial"/>
      <family val="2"/>
    </font>
    <font>
      <sz val="11"/>
      <name val="Arial"/>
      <family val="2"/>
    </font>
    <font>
      <b/>
      <sz val="12"/>
      <name val="Arial"/>
      <family val="2"/>
    </font>
    <font>
      <sz val="10"/>
      <name val="Arial"/>
      <family val="2"/>
    </font>
    <font>
      <b/>
      <u/>
      <sz val="11"/>
      <color theme="1"/>
      <name val="Arial"/>
      <family val="2"/>
    </font>
    <font>
      <sz val="12"/>
      <name val="Arial"/>
      <family val="2"/>
    </font>
    <font>
      <b/>
      <u/>
      <sz val="12"/>
      <color theme="1"/>
      <name val="Arial"/>
      <family val="2"/>
    </font>
    <font>
      <b/>
      <sz val="10.5"/>
      <name val="Arial"/>
      <family val="2"/>
    </font>
    <font>
      <sz val="10.5"/>
      <name val="Arial"/>
      <family val="2"/>
    </font>
    <font>
      <b/>
      <sz val="10.5"/>
      <color theme="1"/>
      <name val="Arial"/>
      <family val="2"/>
    </font>
    <font>
      <b/>
      <u/>
      <sz val="10.5"/>
      <name val="Arial"/>
      <family val="2"/>
    </font>
    <font>
      <b/>
      <sz val="14"/>
      <color theme="0" tint="-4.9989318521683403E-2"/>
      <name val="Arial"/>
      <family val="2"/>
    </font>
    <font>
      <u/>
      <sz val="11"/>
      <color theme="1"/>
      <name val="Arial"/>
      <family val="2"/>
    </font>
    <font>
      <b/>
      <u/>
      <sz val="11"/>
      <color theme="1" tint="0.499984740745262"/>
      <name val="Arial"/>
      <family val="2"/>
    </font>
    <font>
      <sz val="10"/>
      <color indexed="81"/>
      <name val="Arial"/>
      <family val="2"/>
    </font>
    <font>
      <b/>
      <sz val="10"/>
      <color indexed="81"/>
      <name val="Arial"/>
      <family val="2"/>
    </font>
    <font>
      <b/>
      <sz val="10"/>
      <color theme="1"/>
      <name val="Arial"/>
      <family val="2"/>
    </font>
    <font>
      <sz val="10"/>
      <color rgb="FF00B0F0"/>
      <name val="Baguet Script"/>
    </font>
  </fonts>
  <fills count="23">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BECFB1"/>
        <bgColor indexed="64"/>
      </patternFill>
    </fill>
    <fill>
      <patternFill patternType="solid">
        <fgColor theme="7" tint="0.59996337778862885"/>
        <bgColor indexed="64"/>
      </patternFill>
    </fill>
    <fill>
      <patternFill patternType="solid">
        <fgColor rgb="FFE6E6E6"/>
        <bgColor indexed="64"/>
      </patternFill>
    </fill>
    <fill>
      <patternFill patternType="solid">
        <fgColor rgb="FFDADED4"/>
        <bgColor indexed="64"/>
      </patternFill>
    </fill>
    <fill>
      <patternFill patternType="solid">
        <fgColor rgb="FF5D883C"/>
        <bgColor indexed="64"/>
      </patternFill>
    </fill>
    <fill>
      <patternFill patternType="solid">
        <fgColor rgb="FF7DA063"/>
        <bgColor indexed="64"/>
      </patternFill>
    </fill>
    <fill>
      <patternFill patternType="solid">
        <fgColor rgb="FFFFFFDC"/>
        <bgColor indexed="64"/>
      </patternFill>
    </fill>
    <fill>
      <patternFill patternType="solid">
        <fgColor theme="9" tint="0.59999389629810485"/>
        <bgColor indexed="64"/>
      </patternFill>
    </fill>
    <fill>
      <patternFill patternType="solid">
        <fgColor rgb="FFFFCD2D"/>
        <bgColor indexed="64"/>
      </patternFill>
    </fill>
    <fill>
      <patternFill patternType="solid">
        <fgColor rgb="FF8663A0"/>
        <bgColor indexed="64"/>
      </patternFill>
    </fill>
    <fill>
      <patternFill patternType="solid">
        <fgColor rgb="FFD8D4DE"/>
        <bgColor indexed="64"/>
      </patternFill>
    </fill>
    <fill>
      <patternFill patternType="solid">
        <fgColor rgb="FFC2B1CF"/>
        <bgColor indexed="64"/>
      </patternFill>
    </fill>
    <fill>
      <patternFill patternType="solid">
        <fgColor rgb="FF475B29"/>
        <bgColor indexed="64"/>
      </patternFill>
    </fill>
    <fill>
      <patternFill patternType="solid">
        <fgColor rgb="FFB5BEA9"/>
        <bgColor indexed="64"/>
      </patternFill>
    </fill>
    <fill>
      <patternFill patternType="solid">
        <fgColor rgb="FFFFFF89"/>
        <bgColor indexed="64"/>
      </patternFill>
    </fill>
    <fill>
      <patternFill patternType="solid">
        <fgColor rgb="FF81906E"/>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thin">
        <color theme="0"/>
      </left>
      <right style="thin">
        <color indexed="64"/>
      </right>
      <top style="thin">
        <color theme="0"/>
      </top>
      <bottom style="thin">
        <color theme="0"/>
      </bottom>
      <diagonal/>
    </border>
    <border>
      <left style="thin">
        <color indexed="64"/>
      </left>
      <right style="thin">
        <color indexed="64"/>
      </right>
      <top/>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style="thin">
        <color theme="0" tint="-4.9989318521683403E-2"/>
      </right>
      <top style="thin">
        <color theme="0" tint="-4.9989318521683403E-2"/>
      </top>
      <bottom style="thin">
        <color theme="0" tint="-4.9989318521683403E-2"/>
      </bottom>
      <diagonal/>
    </border>
    <border>
      <left style="thin">
        <color theme="0"/>
      </left>
      <right/>
      <top/>
      <bottom style="thin">
        <color theme="0"/>
      </bottom>
      <diagonal/>
    </border>
    <border>
      <left/>
      <right/>
      <top/>
      <bottom style="thin">
        <color theme="0"/>
      </bottom>
      <diagonal/>
    </border>
    <border>
      <left style="thin">
        <color theme="0"/>
      </left>
      <right style="thin">
        <color indexed="64"/>
      </right>
      <top style="thin">
        <color theme="0"/>
      </top>
      <bottom/>
      <diagonal/>
    </border>
    <border>
      <left style="thin">
        <color indexed="64"/>
      </left>
      <right/>
      <top style="thin">
        <color indexed="64"/>
      </top>
      <bottom/>
      <diagonal/>
    </border>
    <border>
      <left/>
      <right style="thin">
        <color indexed="64"/>
      </right>
      <top style="thin">
        <color indexed="64"/>
      </top>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theme="0"/>
      </right>
      <top style="thin">
        <color theme="0"/>
      </top>
      <bottom style="thin">
        <color theme="0"/>
      </bottom>
      <diagonal/>
    </border>
    <border>
      <left style="medium">
        <color indexed="64"/>
      </left>
      <right style="thin">
        <color indexed="64"/>
      </right>
      <top style="thin">
        <color indexed="64"/>
      </top>
      <bottom/>
      <diagonal/>
    </border>
    <border>
      <left style="medium">
        <color auto="1"/>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0" tint="-4.9989318521683403E-2"/>
      </bottom>
      <diagonal/>
    </border>
    <border>
      <left style="thin">
        <color indexed="64"/>
      </left>
      <right style="thin">
        <color indexed="64"/>
      </right>
      <top style="thin">
        <color theme="0"/>
      </top>
      <bottom/>
      <diagonal/>
    </border>
    <border>
      <left style="thin">
        <color indexed="64"/>
      </left>
      <right style="thin">
        <color theme="0"/>
      </right>
      <top style="thin">
        <color theme="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theme="0"/>
      </left>
      <right style="thin">
        <color indexed="64"/>
      </right>
      <top style="medium">
        <color theme="0"/>
      </top>
      <bottom style="medium">
        <color theme="0"/>
      </bottom>
      <diagonal/>
    </border>
    <border>
      <left style="thin">
        <color indexed="64"/>
      </left>
      <right style="thin">
        <color indexed="64"/>
      </right>
      <top style="medium">
        <color theme="0"/>
      </top>
      <bottom style="medium">
        <color theme="0"/>
      </bottom>
      <diagonal/>
    </border>
    <border>
      <left style="thin">
        <color indexed="64"/>
      </left>
      <right style="medium">
        <color theme="0"/>
      </right>
      <top style="medium">
        <color theme="0"/>
      </top>
      <bottom style="medium">
        <color theme="0"/>
      </bottom>
      <diagonal/>
    </border>
    <border>
      <left/>
      <right style="thin">
        <color theme="0"/>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7">
    <xf numFmtId="0" fontId="0" fillId="0" borderId="0"/>
    <xf numFmtId="0" fontId="2" fillId="0" borderId="0"/>
    <xf numFmtId="44" fontId="9" fillId="0" borderId="0" applyFont="0" applyFill="0" applyBorder="0" applyAlignment="0" applyProtection="0"/>
    <xf numFmtId="0" fontId="11" fillId="0" borderId="0" applyNumberFormat="0" applyFill="0" applyBorder="0" applyAlignment="0" applyProtection="0"/>
    <xf numFmtId="0" fontId="9" fillId="0" borderId="0"/>
    <xf numFmtId="44" fontId="16" fillId="0" borderId="0" applyFont="0" applyFill="0" applyBorder="0" applyAlignment="0" applyProtection="0"/>
    <xf numFmtId="0" fontId="16" fillId="0" borderId="0"/>
  </cellStyleXfs>
  <cellXfs count="249">
    <xf numFmtId="0" fontId="0" fillId="0" borderId="0" xfId="0"/>
    <xf numFmtId="0" fontId="0" fillId="2" borderId="0" xfId="0" applyFill="1"/>
    <xf numFmtId="0" fontId="0" fillId="2" borderId="0" xfId="0" applyFill="1" applyAlignment="1">
      <alignment vertical="center"/>
    </xf>
    <xf numFmtId="0" fontId="1" fillId="7" borderId="7" xfId="0" applyFont="1" applyFill="1" applyBorder="1" applyAlignment="1">
      <alignment vertical="center" wrapText="1"/>
    </xf>
    <xf numFmtId="0" fontId="1" fillId="7" borderId="1" xfId="0" applyFont="1" applyFill="1" applyBorder="1" applyAlignment="1">
      <alignment vertical="center" wrapText="1"/>
    </xf>
    <xf numFmtId="0" fontId="9" fillId="4" borderId="7" xfId="4" applyFill="1" applyBorder="1" applyAlignment="1" applyProtection="1">
      <alignment horizontal="center" vertical="center" wrapText="1"/>
      <protection locked="0"/>
    </xf>
    <xf numFmtId="3" fontId="9" fillId="4" borderId="1" xfId="4" applyNumberFormat="1" applyFill="1" applyBorder="1" applyAlignment="1" applyProtection="1">
      <alignment horizontal="center" vertical="center" wrapText="1"/>
      <protection locked="0"/>
    </xf>
    <xf numFmtId="0" fontId="13" fillId="0" borderId="1" xfId="0" applyFont="1" applyBorder="1" applyAlignment="1">
      <alignment horizontal="center" vertical="center"/>
    </xf>
    <xf numFmtId="0" fontId="0" fillId="4" borderId="7" xfId="4" applyFont="1" applyFill="1" applyBorder="1" applyAlignment="1" applyProtection="1">
      <alignment horizontal="center" vertical="center" wrapText="1"/>
      <protection locked="0"/>
    </xf>
    <xf numFmtId="3" fontId="0" fillId="4" borderId="1" xfId="4" applyNumberFormat="1" applyFont="1" applyFill="1" applyBorder="1" applyAlignment="1" applyProtection="1">
      <alignment horizontal="center" vertical="center" wrapText="1"/>
      <protection locked="0"/>
    </xf>
    <xf numFmtId="0" fontId="9" fillId="4" borderId="7" xfId="4" applyFill="1" applyBorder="1" applyAlignment="1">
      <alignment horizontal="center" vertical="center" wrapText="1"/>
    </xf>
    <xf numFmtId="0" fontId="0" fillId="4" borderId="7" xfId="0" applyFill="1" applyBorder="1" applyAlignment="1" applyProtection="1">
      <alignment horizontal="center" vertical="center" wrapText="1"/>
      <protection locked="0"/>
    </xf>
    <xf numFmtId="164" fontId="3" fillId="4" borderId="1" xfId="0" applyNumberFormat="1" applyFont="1" applyFill="1" applyBorder="1" applyAlignment="1" applyProtection="1">
      <alignment horizontal="center" vertical="center" wrapText="1"/>
      <protection locked="0"/>
    </xf>
    <xf numFmtId="0" fontId="1" fillId="7" borderId="26" xfId="0" applyFont="1" applyFill="1" applyBorder="1" applyAlignment="1">
      <alignment vertical="center" wrapText="1"/>
    </xf>
    <xf numFmtId="165" fontId="0" fillId="4" borderId="1" xfId="0" applyNumberFormat="1" applyFill="1" applyBorder="1" applyAlignment="1" applyProtection="1">
      <alignment horizontal="center" vertical="center"/>
      <protection locked="0"/>
    </xf>
    <xf numFmtId="0" fontId="0" fillId="4" borderId="7" xfId="0" applyFill="1" applyBorder="1" applyAlignment="1" applyProtection="1">
      <alignment horizontal="left" vertical="center" wrapText="1" indent="1"/>
      <protection locked="0"/>
    </xf>
    <xf numFmtId="0" fontId="1" fillId="7" borderId="33" xfId="0" applyFont="1" applyFill="1" applyBorder="1" applyAlignment="1">
      <alignment vertical="center" wrapText="1"/>
    </xf>
    <xf numFmtId="0" fontId="0" fillId="4" borderId="34" xfId="0" applyFill="1" applyBorder="1" applyAlignment="1" applyProtection="1">
      <alignment horizontal="left" vertical="center" wrapText="1" indent="1"/>
      <protection locked="0"/>
    </xf>
    <xf numFmtId="0" fontId="1" fillId="7" borderId="31" xfId="0" applyFont="1" applyFill="1" applyBorder="1" applyAlignment="1">
      <alignment vertical="center" wrapText="1"/>
    </xf>
    <xf numFmtId="0" fontId="0" fillId="4" borderId="35" xfId="0" applyFill="1" applyBorder="1" applyAlignment="1" applyProtection="1">
      <alignment horizontal="left" vertical="center" wrapText="1" indent="1"/>
      <protection locked="0"/>
    </xf>
    <xf numFmtId="0" fontId="1" fillId="7" borderId="35" xfId="0" applyFont="1" applyFill="1" applyBorder="1" applyAlignment="1">
      <alignment vertical="center" wrapText="1"/>
    </xf>
    <xf numFmtId="0" fontId="0" fillId="4" borderId="36" xfId="0" applyFill="1" applyBorder="1" applyAlignment="1" applyProtection="1">
      <alignment horizontal="left" vertical="center" wrapText="1" indent="1"/>
      <protection locked="0"/>
    </xf>
    <xf numFmtId="0" fontId="1" fillId="7" borderId="18" xfId="0" applyFont="1" applyFill="1" applyBorder="1" applyAlignment="1">
      <alignment vertical="center" wrapText="1"/>
    </xf>
    <xf numFmtId="0" fontId="1" fillId="7" borderId="39" xfId="0" applyFont="1" applyFill="1" applyBorder="1" applyAlignment="1">
      <alignment vertical="center" wrapText="1"/>
    </xf>
    <xf numFmtId="0" fontId="0" fillId="4" borderId="18" xfId="0" applyFill="1" applyBorder="1" applyAlignment="1" applyProtection="1">
      <alignment horizontal="left" vertical="center" wrapText="1" indent="1"/>
      <protection locked="0"/>
    </xf>
    <xf numFmtId="0" fontId="0" fillId="4" borderId="40" xfId="0" applyFill="1" applyBorder="1" applyAlignment="1" applyProtection="1">
      <alignment horizontal="left" vertical="center" wrapText="1" indent="1"/>
      <protection locked="0"/>
    </xf>
    <xf numFmtId="0" fontId="1" fillId="7" borderId="42" xfId="0" applyFont="1" applyFill="1" applyBorder="1" applyAlignment="1">
      <alignment vertical="center" wrapText="1"/>
    </xf>
    <xf numFmtId="0" fontId="1" fillId="7" borderId="43" xfId="0" applyFont="1" applyFill="1" applyBorder="1" applyAlignment="1">
      <alignment vertical="center" wrapText="1"/>
    </xf>
    <xf numFmtId="167" fontId="0" fillId="4" borderId="1" xfId="0" applyNumberFormat="1" applyFill="1" applyBorder="1" applyAlignment="1" applyProtection="1">
      <alignment horizontal="center" vertical="center"/>
      <protection locked="0"/>
    </xf>
    <xf numFmtId="168" fontId="0" fillId="2" borderId="0" xfId="0" applyNumberFormat="1" applyFill="1" applyAlignment="1">
      <alignment vertical="center"/>
    </xf>
    <xf numFmtId="0" fontId="10" fillId="7" borderId="1" xfId="0" applyFont="1" applyFill="1" applyBorder="1" applyAlignment="1">
      <alignment vertical="center" wrapText="1"/>
    </xf>
    <xf numFmtId="0" fontId="3" fillId="2" borderId="0" xfId="0" applyFont="1" applyFill="1" applyAlignment="1">
      <alignment horizontal="center" vertical="center"/>
    </xf>
    <xf numFmtId="0" fontId="3" fillId="2" borderId="0" xfId="0" applyFont="1" applyFill="1" applyAlignment="1" applyProtection="1">
      <alignment horizontal="center" vertical="center"/>
      <protection locked="0"/>
    </xf>
    <xf numFmtId="0" fontId="1" fillId="7" borderId="14" xfId="0" applyFont="1" applyFill="1" applyBorder="1" applyAlignment="1">
      <alignment vertical="center" wrapText="1"/>
    </xf>
    <xf numFmtId="0" fontId="1" fillId="5" borderId="1" xfId="0" applyFont="1" applyFill="1" applyBorder="1" applyAlignment="1">
      <alignment vertical="center"/>
    </xf>
    <xf numFmtId="0" fontId="0" fillId="4" borderId="18"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0" fillId="2" borderId="38" xfId="0" applyFill="1" applyBorder="1" applyAlignment="1">
      <alignment vertical="center"/>
    </xf>
    <xf numFmtId="14" fontId="0" fillId="0" borderId="57" xfId="0" applyNumberFormat="1" applyBorder="1" applyAlignment="1" applyProtection="1">
      <alignment horizontal="center" vertical="center" wrapText="1"/>
      <protection locked="0"/>
    </xf>
    <xf numFmtId="0" fontId="13" fillId="14" borderId="1" xfId="0" applyFont="1" applyFill="1" applyBorder="1" applyAlignment="1">
      <alignment horizontal="center" vertical="center"/>
    </xf>
    <xf numFmtId="166" fontId="3" fillId="4" borderId="7" xfId="0" applyNumberFormat="1" applyFont="1" applyFill="1" applyBorder="1" applyAlignment="1" applyProtection="1">
      <alignment horizontal="center" vertical="center" wrapText="1"/>
      <protection locked="0"/>
    </xf>
    <xf numFmtId="169" fontId="14" fillId="13" borderId="1" xfId="5" applyNumberFormat="1" applyFont="1" applyFill="1" applyBorder="1" applyAlignment="1" applyProtection="1">
      <alignment horizontal="center" vertical="center"/>
    </xf>
    <xf numFmtId="0" fontId="0" fillId="4" borderId="1" xfId="0" applyFill="1" applyBorder="1" applyAlignment="1" applyProtection="1">
      <alignment horizontal="left" vertical="center" wrapText="1" indent="1"/>
      <protection locked="0"/>
    </xf>
    <xf numFmtId="0" fontId="13" fillId="0" borderId="1" xfId="0" applyFont="1" applyBorder="1" applyAlignment="1">
      <alignment horizontal="left" vertical="center"/>
    </xf>
    <xf numFmtId="0" fontId="0" fillId="0" borderId="0" xfId="0" applyAlignment="1">
      <alignment horizontal="left"/>
    </xf>
    <xf numFmtId="0" fontId="0" fillId="4" borderId="14" xfId="0" applyFill="1" applyBorder="1" applyAlignment="1" applyProtection="1">
      <alignment horizontal="center" vertical="center" wrapText="1"/>
      <protection locked="0"/>
    </xf>
    <xf numFmtId="0" fontId="0" fillId="4" borderId="32" xfId="0" applyFill="1" applyBorder="1" applyAlignment="1">
      <alignment horizontal="center" vertical="center" wrapText="1"/>
    </xf>
    <xf numFmtId="0" fontId="10" fillId="12" borderId="1" xfId="4" applyFont="1" applyFill="1" applyBorder="1" applyAlignment="1">
      <alignment horizontal="center" vertical="center" wrapText="1"/>
    </xf>
    <xf numFmtId="0" fontId="0" fillId="4" borderId="1" xfId="0" applyFill="1" applyBorder="1" applyAlignment="1" applyProtection="1">
      <alignment horizontal="center" vertical="center" wrapText="1"/>
      <protection locked="0"/>
    </xf>
    <xf numFmtId="14" fontId="0" fillId="2" borderId="0" xfId="0" applyNumberFormat="1" applyFill="1" applyAlignment="1" applyProtection="1">
      <alignment horizontal="center" vertical="center" wrapText="1"/>
      <protection locked="0"/>
    </xf>
    <xf numFmtId="14" fontId="0" fillId="2" borderId="12" xfId="0" applyNumberFormat="1" applyFill="1"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0" fillId="2" borderId="0" xfId="0" applyFill="1" applyAlignment="1" applyProtection="1">
      <alignment vertical="center" wrapText="1"/>
      <protection locked="0"/>
    </xf>
    <xf numFmtId="0" fontId="0" fillId="2" borderId="38" xfId="0" applyFill="1" applyBorder="1" applyAlignment="1" applyProtection="1">
      <alignment vertical="center" wrapText="1"/>
      <protection locked="0"/>
    </xf>
    <xf numFmtId="0" fontId="0" fillId="2" borderId="0" xfId="0" applyFill="1" applyAlignment="1" applyProtection="1">
      <alignment vertical="center"/>
      <protection locked="0"/>
    </xf>
    <xf numFmtId="0" fontId="0" fillId="5" borderId="1" xfId="0" applyFill="1" applyBorder="1" applyAlignment="1" applyProtection="1">
      <alignment horizontal="center" vertical="center" wrapText="1"/>
      <protection locked="0"/>
    </xf>
    <xf numFmtId="0" fontId="0" fillId="5" borderId="14" xfId="0" applyFill="1"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164" fontId="0" fillId="5" borderId="1" xfId="0" applyNumberFormat="1" applyFill="1" applyBorder="1" applyAlignment="1" applyProtection="1">
      <alignment horizontal="center" vertical="center" wrapText="1"/>
      <protection locked="0"/>
    </xf>
    <xf numFmtId="165" fontId="0" fillId="5" borderId="1" xfId="0" applyNumberFormat="1" applyFill="1" applyBorder="1" applyAlignment="1" applyProtection="1">
      <alignment horizontal="center" vertical="center"/>
      <protection locked="0"/>
    </xf>
    <xf numFmtId="167" fontId="0" fillId="5" borderId="1" xfId="0" applyNumberFormat="1" applyFill="1" applyBorder="1" applyAlignment="1" applyProtection="1">
      <alignment horizontal="center" vertical="center"/>
      <protection locked="0"/>
    </xf>
    <xf numFmtId="0" fontId="0" fillId="5" borderId="3" xfId="0" applyFill="1" applyBorder="1" applyAlignment="1" applyProtection="1">
      <alignment vertical="center" wrapText="1"/>
      <protection locked="0"/>
    </xf>
    <xf numFmtId="0" fontId="0" fillId="5" borderId="7" xfId="0" applyFill="1" applyBorder="1" applyAlignment="1" applyProtection="1">
      <alignment horizontal="left" vertical="center" wrapText="1" indent="1"/>
      <protection locked="0"/>
    </xf>
    <xf numFmtId="0" fontId="0" fillId="5" borderId="35" xfId="0" applyFill="1" applyBorder="1" applyAlignment="1" applyProtection="1">
      <alignment horizontal="left" vertical="center" wrapText="1" indent="1"/>
      <protection locked="0"/>
    </xf>
    <xf numFmtId="0" fontId="0" fillId="5" borderId="34" xfId="0" applyFill="1" applyBorder="1" applyAlignment="1" applyProtection="1">
      <alignment horizontal="left" vertical="center" wrapText="1" indent="1"/>
      <protection locked="0"/>
    </xf>
    <xf numFmtId="0" fontId="0" fillId="5" borderId="36" xfId="0" applyFill="1" applyBorder="1" applyAlignment="1" applyProtection="1">
      <alignment horizontal="left" vertical="center" wrapText="1" indent="1"/>
      <protection locked="0"/>
    </xf>
    <xf numFmtId="0" fontId="0" fillId="5" borderId="40" xfId="0" applyFill="1" applyBorder="1" applyAlignment="1" applyProtection="1">
      <alignment horizontal="left" vertical="center" wrapText="1" indent="1"/>
      <protection locked="0"/>
    </xf>
    <xf numFmtId="0" fontId="0" fillId="5" borderId="18" xfId="0" applyFill="1" applyBorder="1" applyAlignment="1" applyProtection="1">
      <alignment horizontal="left" vertical="center" wrapText="1" indent="1"/>
      <protection locked="0"/>
    </xf>
    <xf numFmtId="0" fontId="10" fillId="7" borderId="42" xfId="0" applyFont="1" applyFill="1" applyBorder="1" applyAlignment="1">
      <alignment vertical="center" wrapText="1"/>
    </xf>
    <xf numFmtId="0" fontId="10" fillId="7" borderId="33" xfId="0" applyFont="1" applyFill="1" applyBorder="1" applyAlignment="1">
      <alignment vertical="center" wrapText="1"/>
    </xf>
    <xf numFmtId="0" fontId="10" fillId="7" borderId="7" xfId="0" applyFont="1" applyFill="1" applyBorder="1" applyAlignment="1">
      <alignment vertical="center" wrapText="1"/>
    </xf>
    <xf numFmtId="0" fontId="1" fillId="18" borderId="1" xfId="0" applyFont="1" applyFill="1" applyBorder="1" applyAlignment="1">
      <alignment vertical="center" wrapText="1"/>
    </xf>
    <xf numFmtId="0" fontId="10" fillId="18" borderId="7" xfId="0" applyFont="1" applyFill="1" applyBorder="1" applyAlignment="1">
      <alignment vertical="center" wrapText="1"/>
    </xf>
    <xf numFmtId="0" fontId="1" fillId="18" borderId="33" xfId="0" applyFont="1" applyFill="1" applyBorder="1" applyAlignment="1">
      <alignment vertical="center" wrapText="1"/>
    </xf>
    <xf numFmtId="0" fontId="1" fillId="18" borderId="7" xfId="0" applyFont="1" applyFill="1" applyBorder="1" applyAlignment="1">
      <alignment vertical="center" wrapText="1"/>
    </xf>
    <xf numFmtId="169" fontId="14" fillId="13" borderId="14" xfId="5" applyNumberFormat="1" applyFont="1" applyFill="1" applyBorder="1" applyAlignment="1" applyProtection="1">
      <alignment horizontal="center" vertical="center"/>
    </xf>
    <xf numFmtId="168" fontId="10" fillId="18" borderId="1" xfId="4" applyNumberFormat="1" applyFont="1" applyFill="1" applyBorder="1" applyAlignment="1">
      <alignment horizontal="center" vertical="center" wrapText="1"/>
    </xf>
    <xf numFmtId="0" fontId="10" fillId="18" borderId="1" xfId="4" applyFont="1" applyFill="1" applyBorder="1" applyAlignment="1">
      <alignment horizontal="center" vertical="center" wrapText="1"/>
    </xf>
    <xf numFmtId="0" fontId="9" fillId="20" borderId="43" xfId="4" applyFill="1" applyBorder="1" applyAlignment="1">
      <alignment horizontal="left" vertical="center" wrapText="1" indent="1"/>
    </xf>
    <xf numFmtId="0" fontId="9" fillId="20" borderId="42" xfId="4" applyFill="1" applyBorder="1" applyAlignment="1">
      <alignment horizontal="left" vertical="center" wrapText="1" indent="1"/>
    </xf>
    <xf numFmtId="0" fontId="1" fillId="22" borderId="65" xfId="4" applyFont="1" applyFill="1" applyBorder="1" applyAlignment="1">
      <alignment horizontal="left" vertical="center" wrapText="1" indent="1"/>
    </xf>
    <xf numFmtId="169" fontId="10" fillId="21" borderId="65" xfId="5" applyNumberFormat="1" applyFont="1" applyFill="1" applyBorder="1" applyAlignment="1" applyProtection="1">
      <alignment horizontal="center" vertical="center"/>
    </xf>
    <xf numFmtId="166" fontId="0" fillId="4" borderId="7" xfId="0" applyNumberFormat="1" applyFill="1" applyBorder="1" applyAlignment="1" applyProtection="1">
      <alignment horizontal="center" vertical="center" wrapText="1"/>
      <protection locked="0"/>
    </xf>
    <xf numFmtId="0" fontId="9" fillId="20" borderId="33" xfId="4" applyFill="1" applyBorder="1" applyAlignment="1">
      <alignment horizontal="left" vertical="center" wrapText="1" indent="1"/>
    </xf>
    <xf numFmtId="169" fontId="14" fillId="13" borderId="7" xfId="5" applyNumberFormat="1" applyFont="1" applyFill="1" applyBorder="1" applyAlignment="1" applyProtection="1">
      <alignment horizontal="center" vertical="center"/>
    </xf>
    <xf numFmtId="0" fontId="10" fillId="20" borderId="65" xfId="0" applyFont="1" applyFill="1" applyBorder="1" applyAlignment="1">
      <alignment vertical="center" wrapText="1"/>
    </xf>
    <xf numFmtId="0" fontId="10" fillId="20" borderId="65" xfId="0" applyFont="1" applyFill="1" applyBorder="1" applyAlignment="1">
      <alignment horizontal="center" vertical="center" wrapText="1"/>
    </xf>
    <xf numFmtId="0" fontId="1" fillId="18" borderId="6" xfId="0" applyFont="1" applyFill="1" applyBorder="1" applyAlignment="1">
      <alignment vertical="center" wrapText="1"/>
    </xf>
    <xf numFmtId="0" fontId="1" fillId="7" borderId="70" xfId="0" applyFont="1" applyFill="1" applyBorder="1" applyAlignment="1">
      <alignment vertical="center" wrapText="1"/>
    </xf>
    <xf numFmtId="0" fontId="0" fillId="4" borderId="7" xfId="0" applyFill="1" applyBorder="1" applyAlignment="1" applyProtection="1">
      <alignment horizontal="center" vertical="center"/>
      <protection locked="0"/>
    </xf>
    <xf numFmtId="164" fontId="0" fillId="4" borderId="1" xfId="0" applyNumberFormat="1" applyFill="1" applyBorder="1" applyAlignment="1" applyProtection="1">
      <alignment horizontal="center" vertical="center" wrapText="1"/>
      <protection locked="0"/>
    </xf>
    <xf numFmtId="166" fontId="0" fillId="4" borderId="1" xfId="0" applyNumberFormat="1" applyFill="1" applyBorder="1" applyAlignment="1" applyProtection="1">
      <alignment horizontal="center" vertical="center" wrapText="1"/>
      <protection locked="0"/>
    </xf>
    <xf numFmtId="0" fontId="0" fillId="4" borderId="34" xfId="0" applyFill="1" applyBorder="1" applyAlignment="1" applyProtection="1">
      <alignment horizontal="center" vertical="center"/>
      <protection locked="0"/>
    </xf>
    <xf numFmtId="3" fontId="0" fillId="4" borderId="5" xfId="4" applyNumberFormat="1" applyFont="1" applyFill="1" applyBorder="1" applyAlignment="1" applyProtection="1">
      <alignment horizontal="left" vertical="center" wrapText="1"/>
      <protection locked="0"/>
    </xf>
    <xf numFmtId="3" fontId="0" fillId="4" borderId="1" xfId="4" applyNumberFormat="1" applyFont="1" applyFill="1" applyBorder="1" applyAlignment="1" applyProtection="1">
      <alignment horizontal="left" vertical="center" wrapText="1"/>
      <protection locked="0"/>
    </xf>
    <xf numFmtId="164" fontId="0" fillId="4" borderId="7" xfId="0" applyNumberFormat="1" applyFill="1" applyBorder="1" applyAlignment="1" applyProtection="1">
      <alignment horizontal="center" vertical="center" wrapText="1"/>
      <protection locked="0"/>
    </xf>
    <xf numFmtId="170" fontId="9" fillId="8" borderId="7" xfId="2" applyNumberFormat="1" applyFont="1" applyFill="1" applyBorder="1" applyAlignment="1" applyProtection="1">
      <alignment horizontal="center" vertical="center"/>
      <protection locked="0"/>
    </xf>
    <xf numFmtId="171" fontId="9" fillId="8" borderId="7" xfId="2" applyNumberFormat="1" applyFont="1" applyFill="1" applyBorder="1" applyAlignment="1" applyProtection="1">
      <alignment horizontal="center" vertical="center"/>
      <protection locked="0"/>
    </xf>
    <xf numFmtId="171" fontId="1" fillId="15" borderId="7" xfId="2" applyNumberFormat="1" applyFont="1" applyFill="1" applyBorder="1" applyAlignment="1" applyProtection="1">
      <alignment horizontal="center" vertical="center"/>
    </xf>
    <xf numFmtId="171" fontId="9" fillId="8" borderId="5" xfId="2" applyNumberFormat="1" applyFont="1" applyFill="1" applyBorder="1" applyAlignment="1" applyProtection="1">
      <alignment horizontal="center" vertical="center"/>
      <protection locked="0"/>
    </xf>
    <xf numFmtId="171" fontId="1" fillId="8" borderId="7" xfId="2" applyNumberFormat="1" applyFont="1" applyFill="1" applyBorder="1" applyAlignment="1" applyProtection="1">
      <alignment horizontal="center" vertical="center"/>
      <protection locked="0"/>
    </xf>
    <xf numFmtId="7" fontId="14" fillId="13" borderId="60" xfId="5" applyNumberFormat="1" applyFont="1" applyFill="1" applyBorder="1" applyAlignment="1" applyProtection="1">
      <alignment horizontal="center" vertical="center"/>
    </xf>
    <xf numFmtId="7" fontId="14" fillId="13" borderId="66" xfId="5" applyNumberFormat="1" applyFont="1" applyFill="1" applyBorder="1" applyAlignment="1" applyProtection="1">
      <alignment horizontal="center" vertical="center"/>
    </xf>
    <xf numFmtId="7" fontId="10" fillId="21" borderId="65" xfId="5" applyNumberFormat="1" applyFont="1" applyFill="1" applyBorder="1" applyAlignment="1" applyProtection="1">
      <alignment horizontal="center" vertical="center"/>
    </xf>
    <xf numFmtId="0" fontId="6" fillId="16" borderId="61" xfId="1" applyFont="1" applyFill="1" applyBorder="1" applyAlignment="1">
      <alignment horizontal="center" vertical="center" wrapText="1"/>
    </xf>
    <xf numFmtId="0" fontId="8" fillId="16" borderId="62" xfId="0" applyFont="1" applyFill="1" applyBorder="1" applyAlignment="1">
      <alignment vertical="center" wrapText="1"/>
    </xf>
    <xf numFmtId="0" fontId="8" fillId="16" borderId="63" xfId="0" applyFont="1" applyFill="1" applyBorder="1" applyAlignment="1">
      <alignment vertical="center" wrapText="1"/>
    </xf>
    <xf numFmtId="0" fontId="10" fillId="17" borderId="54" xfId="0" applyFont="1" applyFill="1" applyBorder="1" applyAlignment="1">
      <alignment horizontal="center" vertical="center" wrapText="1"/>
    </xf>
    <xf numFmtId="0" fontId="14" fillId="17" borderId="55" xfId="0" applyFont="1" applyFill="1" applyBorder="1" applyAlignment="1">
      <alignment horizontal="center" wrapText="1"/>
    </xf>
    <xf numFmtId="0" fontId="14" fillId="17" borderId="56" xfId="0" applyFont="1" applyFill="1" applyBorder="1" applyAlignment="1">
      <alignment horizontal="center" wrapText="1"/>
    </xf>
    <xf numFmtId="0" fontId="1" fillId="3" borderId="1" xfId="0" applyFont="1" applyFill="1" applyBorder="1" applyAlignment="1" applyProtection="1">
      <alignment vertical="center"/>
      <protection hidden="1"/>
    </xf>
    <xf numFmtId="0" fontId="3" fillId="4" borderId="2" xfId="0" applyFont="1" applyFill="1" applyBorder="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0" fillId="10" borderId="54" xfId="0" applyFont="1" applyFill="1" applyBorder="1" applyAlignment="1">
      <alignment horizontal="center" vertical="center" wrapText="1"/>
    </xf>
    <xf numFmtId="0" fontId="14" fillId="10" borderId="55" xfId="0" applyFont="1" applyFill="1" applyBorder="1" applyAlignment="1">
      <alignment horizontal="center" wrapText="1"/>
    </xf>
    <xf numFmtId="0" fontId="14" fillId="10" borderId="56" xfId="0" applyFont="1" applyFill="1" applyBorder="1" applyAlignment="1">
      <alignment horizontal="center" wrapText="1"/>
    </xf>
    <xf numFmtId="0" fontId="10" fillId="12" borderId="54" xfId="0" applyFont="1" applyFill="1" applyBorder="1" applyAlignment="1">
      <alignment horizontal="center" vertical="center" wrapText="1"/>
    </xf>
    <xf numFmtId="0" fontId="14" fillId="12" borderId="55" xfId="0" applyFont="1" applyFill="1" applyBorder="1" applyAlignment="1">
      <alignment horizontal="center" wrapText="1"/>
    </xf>
    <xf numFmtId="0" fontId="14" fillId="12" borderId="56" xfId="0" applyFont="1" applyFill="1" applyBorder="1" applyAlignment="1">
      <alignment horizontal="center" wrapText="1"/>
    </xf>
    <xf numFmtId="14" fontId="0" fillId="0" borderId="26" xfId="0" applyNumberFormat="1" applyBorder="1" applyAlignment="1" applyProtection="1">
      <alignment horizontal="center" vertical="center" wrapText="1"/>
      <protection locked="0"/>
    </xf>
    <xf numFmtId="0" fontId="0" fillId="0" borderId="11" xfId="0" applyBorder="1" applyAlignment="1">
      <alignment horizontal="center" vertical="center" wrapText="1"/>
    </xf>
    <xf numFmtId="0" fontId="0" fillId="0" borderId="58" xfId="0" applyBorder="1" applyAlignment="1">
      <alignment horizontal="center" vertical="center" wrapText="1"/>
    </xf>
    <xf numFmtId="0" fontId="7" fillId="19" borderId="54" xfId="1" applyFont="1" applyFill="1" applyBorder="1" applyAlignment="1">
      <alignment horizontal="center" vertical="center" wrapText="1"/>
    </xf>
    <xf numFmtId="0" fontId="4" fillId="19" borderId="55" xfId="0" applyFont="1" applyFill="1" applyBorder="1" applyAlignment="1">
      <alignment vertical="center" wrapText="1"/>
    </xf>
    <xf numFmtId="0" fontId="4" fillId="19" borderId="56" xfId="0" applyFont="1" applyFill="1" applyBorder="1" applyAlignment="1">
      <alignment vertical="center" wrapText="1"/>
    </xf>
    <xf numFmtId="0" fontId="15" fillId="12" borderId="54" xfId="1" applyFont="1" applyFill="1" applyBorder="1" applyAlignment="1">
      <alignment horizontal="center" vertical="center" wrapText="1"/>
    </xf>
    <xf numFmtId="0" fontId="18" fillId="12" borderId="55" xfId="0" applyFont="1" applyFill="1" applyBorder="1" applyAlignment="1">
      <alignment vertical="center" wrapText="1"/>
    </xf>
    <xf numFmtId="0" fontId="18" fillId="12" borderId="56" xfId="0" applyFont="1" applyFill="1" applyBorder="1" applyAlignment="1">
      <alignment vertical="center" wrapText="1"/>
    </xf>
    <xf numFmtId="0" fontId="15" fillId="20" borderId="54" xfId="3" applyFont="1" applyFill="1" applyBorder="1" applyAlignment="1">
      <alignment horizontal="center" vertical="center" wrapText="1"/>
    </xf>
    <xf numFmtId="0" fontId="15" fillId="20" borderId="55" xfId="3" applyFont="1" applyFill="1" applyBorder="1" applyAlignment="1">
      <alignment horizontal="center" wrapText="1"/>
    </xf>
    <xf numFmtId="0" fontId="15" fillId="20" borderId="56" xfId="3" applyFont="1" applyFill="1" applyBorder="1" applyAlignment="1">
      <alignment horizontal="center" wrapText="1"/>
    </xf>
    <xf numFmtId="0" fontId="0" fillId="20" borderId="48" xfId="0" applyFill="1" applyBorder="1" applyAlignment="1">
      <alignment horizontal="left" vertical="center" wrapText="1"/>
    </xf>
    <xf numFmtId="0" fontId="0" fillId="20" borderId="49" xfId="0" applyFill="1" applyBorder="1" applyAlignment="1">
      <alignment horizontal="left" vertical="center" wrapText="1"/>
    </xf>
    <xf numFmtId="0" fontId="0" fillId="20" borderId="50" xfId="0" applyFill="1" applyBorder="1" applyAlignment="1">
      <alignment horizontal="left" vertical="center" wrapText="1"/>
    </xf>
    <xf numFmtId="0" fontId="0" fillId="18" borderId="48" xfId="0" applyFill="1" applyBorder="1" applyAlignment="1">
      <alignment horizontal="left" vertical="center" wrapText="1"/>
    </xf>
    <xf numFmtId="0" fontId="0" fillId="18" borderId="49" xfId="0" applyFill="1" applyBorder="1" applyAlignment="1">
      <alignment horizontal="left" vertical="center" wrapText="1"/>
    </xf>
    <xf numFmtId="0" fontId="0" fillId="18" borderId="50" xfId="0" applyFill="1" applyBorder="1" applyAlignment="1">
      <alignment horizontal="left" vertical="center" wrapText="1"/>
    </xf>
    <xf numFmtId="0" fontId="7" fillId="19" borderId="48" xfId="0" applyFont="1" applyFill="1" applyBorder="1" applyAlignment="1">
      <alignment horizontal="center" vertical="center" wrapText="1"/>
    </xf>
    <xf numFmtId="0" fontId="7" fillId="19" borderId="49" xfId="0" applyFont="1" applyFill="1" applyBorder="1" applyAlignment="1">
      <alignment horizontal="center" vertical="center" wrapText="1"/>
    </xf>
    <xf numFmtId="0" fontId="7" fillId="19" borderId="50" xfId="0" applyFont="1" applyFill="1" applyBorder="1" applyAlignment="1">
      <alignment horizontal="center" vertical="center" wrapText="1"/>
    </xf>
    <xf numFmtId="0" fontId="0" fillId="2" borderId="13" xfId="0" applyFill="1" applyBorder="1" applyAlignment="1">
      <alignment vertical="center" wrapText="1"/>
    </xf>
    <xf numFmtId="0" fontId="0" fillId="2" borderId="0" xfId="0" applyFill="1" applyAlignment="1">
      <alignment vertical="center" wrapText="1"/>
    </xf>
    <xf numFmtId="0" fontId="6" fillId="19" borderId="1" xfId="3" applyFont="1" applyFill="1" applyBorder="1" applyAlignment="1">
      <alignment horizontal="center" vertical="center"/>
    </xf>
    <xf numFmtId="166" fontId="30" fillId="4" borderId="1" xfId="0" applyNumberFormat="1" applyFont="1"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1" fillId="5" borderId="45" xfId="0" applyFont="1" applyFill="1" applyBorder="1" applyAlignment="1">
      <alignment horizontal="left" vertical="center" wrapText="1"/>
    </xf>
    <xf numFmtId="0" fontId="1" fillId="5" borderId="46" xfId="0" applyFont="1" applyFill="1" applyBorder="1" applyAlignment="1">
      <alignment horizontal="left" vertical="center" wrapText="1"/>
    </xf>
    <xf numFmtId="0" fontId="1" fillId="5" borderId="47" xfId="0" applyFont="1" applyFill="1" applyBorder="1" applyAlignment="1">
      <alignment horizontal="left" vertical="center" wrapText="1"/>
    </xf>
    <xf numFmtId="0" fontId="1" fillId="5" borderId="37" xfId="0" applyFont="1" applyFill="1" applyBorder="1" applyAlignment="1">
      <alignment horizontal="left" vertical="center" wrapText="1"/>
    </xf>
    <xf numFmtId="0" fontId="1" fillId="5" borderId="0" xfId="0" applyFont="1" applyFill="1" applyAlignment="1">
      <alignment horizontal="left" vertical="center" wrapText="1"/>
    </xf>
    <xf numFmtId="0" fontId="1" fillId="5" borderId="38" xfId="0" applyFont="1" applyFill="1" applyBorder="1" applyAlignment="1">
      <alignment horizontal="left" vertical="center" wrapText="1"/>
    </xf>
    <xf numFmtId="0" fontId="16" fillId="4" borderId="2" xfId="0" applyFont="1" applyFill="1" applyBorder="1" applyAlignment="1" applyProtection="1">
      <alignment horizontal="center" vertical="center" wrapText="1"/>
      <protection locked="0"/>
    </xf>
    <xf numFmtId="0" fontId="0" fillId="0" borderId="4" xfId="0" applyBorder="1" applyAlignment="1">
      <alignment vertical="center" wrapText="1"/>
    </xf>
    <xf numFmtId="0" fontId="3"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4" borderId="1" xfId="0" applyFill="1" applyBorder="1" applyAlignment="1" applyProtection="1">
      <alignment horizontal="left" vertical="center" wrapText="1" indent="2"/>
      <protection locked="0"/>
    </xf>
    <xf numFmtId="0" fontId="0" fillId="0" borderId="1" xfId="0" applyBorder="1" applyAlignment="1">
      <alignment horizontal="left" vertical="center" wrapText="1" indent="2"/>
    </xf>
    <xf numFmtId="0" fontId="14" fillId="4" borderId="1" xfId="0" applyFont="1" applyFill="1" applyBorder="1" applyAlignment="1" applyProtection="1">
      <alignment horizontal="center" vertical="center" wrapText="1"/>
      <protection locked="0"/>
    </xf>
    <xf numFmtId="166" fontId="3" fillId="4" borderId="1" xfId="0" applyNumberFormat="1" applyFont="1" applyFill="1" applyBorder="1" applyAlignment="1" applyProtection="1">
      <alignment horizontal="center" vertical="center" wrapText="1"/>
      <protection locked="0"/>
    </xf>
    <xf numFmtId="0" fontId="10" fillId="12" borderId="59" xfId="0" applyFont="1" applyFill="1" applyBorder="1" applyAlignment="1">
      <alignment horizontal="center" vertical="center" wrapText="1"/>
    </xf>
    <xf numFmtId="0" fontId="10" fillId="12" borderId="56" xfId="0" applyFont="1" applyFill="1" applyBorder="1" applyAlignment="1">
      <alignment horizontal="center" vertical="center" wrapText="1"/>
    </xf>
    <xf numFmtId="164" fontId="3" fillId="2" borderId="0" xfId="0" applyNumberFormat="1" applyFont="1" applyFill="1" applyAlignment="1" applyProtection="1">
      <alignment horizontal="center" vertical="center" wrapText="1"/>
      <protection locked="0"/>
    </xf>
    <xf numFmtId="0" fontId="0" fillId="2" borderId="0" xfId="0" applyFill="1" applyAlignment="1" applyProtection="1">
      <alignment wrapText="1"/>
      <protection locked="0"/>
    </xf>
    <xf numFmtId="0" fontId="19" fillId="20" borderId="2" xfId="0" applyFont="1" applyFill="1" applyBorder="1" applyAlignment="1">
      <alignment horizontal="left" vertical="center" wrapText="1"/>
    </xf>
    <xf numFmtId="0" fontId="19" fillId="20" borderId="3" xfId="0" applyFont="1" applyFill="1" applyBorder="1" applyAlignment="1">
      <alignment horizontal="left" vertical="center" wrapText="1"/>
    </xf>
    <xf numFmtId="0" fontId="0" fillId="20" borderId="3" xfId="0" applyFill="1" applyBorder="1" applyAlignment="1">
      <alignment wrapText="1"/>
    </xf>
    <xf numFmtId="0" fontId="0" fillId="20" borderId="4" xfId="0" applyFill="1" applyBorder="1" applyAlignment="1">
      <alignment wrapText="1"/>
    </xf>
    <xf numFmtId="0" fontId="6" fillId="19" borderId="20" xfId="0" applyFont="1" applyFill="1" applyBorder="1" applyAlignment="1">
      <alignment horizontal="center" vertical="center" wrapText="1"/>
    </xf>
    <xf numFmtId="0" fontId="6" fillId="19" borderId="19" xfId="0" applyFont="1" applyFill="1" applyBorder="1" applyAlignment="1">
      <alignment horizontal="center" vertical="center" wrapText="1"/>
    </xf>
    <xf numFmtId="0" fontId="4" fillId="19" borderId="19" xfId="0" applyFont="1" applyFill="1" applyBorder="1" applyAlignment="1">
      <alignment horizontal="center" vertical="center" wrapText="1"/>
    </xf>
    <xf numFmtId="0" fontId="4" fillId="19" borderId="19" xfId="0" applyFont="1" applyFill="1" applyBorder="1" applyAlignment="1">
      <alignment wrapText="1"/>
    </xf>
    <xf numFmtId="0" fontId="4" fillId="19" borderId="21" xfId="0" applyFont="1" applyFill="1" applyBorder="1" applyAlignment="1">
      <alignment wrapText="1"/>
    </xf>
    <xf numFmtId="3" fontId="15" fillId="18" borderId="1" xfId="4" applyNumberFormat="1" applyFont="1" applyFill="1" applyBorder="1" applyAlignment="1">
      <alignment horizontal="center" vertical="center" wrapText="1"/>
    </xf>
    <xf numFmtId="0" fontId="18" fillId="18" borderId="1" xfId="0" applyFont="1" applyFill="1" applyBorder="1" applyAlignment="1">
      <alignment wrapText="1"/>
    </xf>
    <xf numFmtId="0" fontId="20" fillId="20" borderId="26" xfId="0" applyFont="1" applyFill="1" applyBorder="1" applyAlignment="1">
      <alignment horizontal="left" vertical="center" wrapText="1"/>
    </xf>
    <xf numFmtId="0" fontId="20" fillId="20" borderId="11" xfId="0" applyFont="1" applyFill="1" applyBorder="1" applyAlignment="1">
      <alignment horizontal="left" vertical="center" wrapText="1"/>
    </xf>
    <xf numFmtId="0" fontId="22" fillId="20" borderId="11" xfId="0" applyFont="1" applyFill="1" applyBorder="1" applyAlignment="1">
      <alignment horizontal="left" wrapText="1"/>
    </xf>
    <xf numFmtId="0" fontId="22" fillId="20" borderId="27" xfId="0" applyFont="1" applyFill="1" applyBorder="1" applyAlignment="1">
      <alignment horizontal="left" wrapText="1"/>
    </xf>
    <xf numFmtId="0" fontId="24" fillId="11" borderId="45" xfId="0" applyFont="1" applyFill="1" applyBorder="1" applyAlignment="1">
      <alignment horizontal="center" vertical="center" wrapText="1"/>
    </xf>
    <xf numFmtId="0" fontId="24" fillId="11" borderId="46" xfId="0" applyFont="1" applyFill="1" applyBorder="1" applyAlignment="1">
      <alignment horizontal="center" vertical="center" wrapText="1"/>
    </xf>
    <xf numFmtId="0" fontId="24" fillId="11" borderId="47" xfId="0" applyFont="1" applyFill="1" applyBorder="1" applyAlignment="1">
      <alignment horizontal="center" vertical="center" wrapText="1"/>
    </xf>
    <xf numFmtId="0" fontId="10" fillId="7" borderId="14" xfId="0" applyFont="1" applyFill="1" applyBorder="1" applyAlignment="1">
      <alignment vertical="center" wrapText="1"/>
    </xf>
    <xf numFmtId="0" fontId="14" fillId="0" borderId="7" xfId="0" applyFont="1" applyBorder="1" applyAlignment="1">
      <alignment vertical="center" wrapText="1"/>
    </xf>
    <xf numFmtId="0" fontId="0" fillId="0" borderId="0" xfId="0" applyAlignment="1">
      <alignment vertical="center" wrapText="1"/>
    </xf>
    <xf numFmtId="0" fontId="0" fillId="20" borderId="45" xfId="0" applyFill="1" applyBorder="1" applyAlignment="1">
      <alignment horizontal="left" vertical="center" wrapText="1"/>
    </xf>
    <xf numFmtId="0" fontId="0" fillId="20" borderId="46" xfId="0" applyFill="1" applyBorder="1" applyAlignment="1">
      <alignment horizontal="left" vertical="center" wrapText="1"/>
    </xf>
    <xf numFmtId="0" fontId="0" fillId="20" borderId="47" xfId="0" applyFill="1" applyBorder="1" applyAlignment="1">
      <alignment horizontal="left" vertical="center" wrapText="1"/>
    </xf>
    <xf numFmtId="0" fontId="0" fillId="20" borderId="37" xfId="0" applyFill="1" applyBorder="1" applyAlignment="1">
      <alignment horizontal="left" vertical="center" wrapText="1"/>
    </xf>
    <xf numFmtId="0" fontId="0" fillId="20" borderId="0" xfId="0" applyFill="1" applyAlignment="1">
      <alignment horizontal="left" vertical="center" wrapText="1"/>
    </xf>
    <xf numFmtId="0" fontId="0" fillId="20" borderId="38" xfId="0" applyFill="1" applyBorder="1" applyAlignment="1">
      <alignment horizontal="left" vertical="center" wrapText="1"/>
    </xf>
    <xf numFmtId="0" fontId="0" fillId="20" borderId="67" xfId="0" applyFill="1" applyBorder="1" applyAlignment="1">
      <alignment horizontal="left" vertical="center" wrapText="1"/>
    </xf>
    <xf numFmtId="0" fontId="0" fillId="20" borderId="68" xfId="0" applyFill="1" applyBorder="1" applyAlignment="1">
      <alignment horizontal="left" vertical="center" wrapText="1"/>
    </xf>
    <xf numFmtId="0" fontId="0" fillId="20" borderId="69" xfId="0" applyFill="1" applyBorder="1" applyAlignment="1">
      <alignment horizontal="left" vertical="center" wrapText="1"/>
    </xf>
    <xf numFmtId="0" fontId="1" fillId="7" borderId="2" xfId="0" applyFont="1" applyFill="1" applyBorder="1" applyAlignment="1">
      <alignment vertical="center" wrapText="1"/>
    </xf>
    <xf numFmtId="0" fontId="0" fillId="7" borderId="3" xfId="0" applyFill="1" applyBorder="1" applyAlignment="1">
      <alignment vertical="center" wrapText="1"/>
    </xf>
    <xf numFmtId="0" fontId="3" fillId="9" borderId="1" xfId="0" applyFont="1" applyFill="1" applyBorder="1" applyAlignment="1">
      <alignment horizontal="left" vertical="center" wrapText="1"/>
    </xf>
    <xf numFmtId="0" fontId="0" fillId="9" borderId="1" xfId="0" applyFill="1" applyBorder="1" applyAlignment="1">
      <alignment horizontal="left" vertical="center" wrapText="1"/>
    </xf>
    <xf numFmtId="164" fontId="3" fillId="2" borderId="51" xfId="0" applyNumberFormat="1" applyFont="1" applyFill="1" applyBorder="1" applyAlignment="1" applyProtection="1">
      <alignment horizontal="center" vertical="center" wrapText="1"/>
      <protection locked="0"/>
    </xf>
    <xf numFmtId="0" fontId="0" fillId="2" borderId="51" xfId="0" applyFill="1" applyBorder="1" applyAlignment="1" applyProtection="1">
      <alignment wrapText="1"/>
      <protection locked="0"/>
    </xf>
    <xf numFmtId="0" fontId="7" fillId="19" borderId="15" xfId="1" applyFont="1" applyFill="1" applyBorder="1" applyAlignment="1">
      <alignment horizontal="center" vertical="center" wrapText="1"/>
    </xf>
    <xf numFmtId="0" fontId="4" fillId="19" borderId="16" xfId="0" applyFont="1" applyFill="1" applyBorder="1" applyAlignment="1">
      <alignment vertical="center" wrapText="1"/>
    </xf>
    <xf numFmtId="0" fontId="4" fillId="19" borderId="22" xfId="0" applyFont="1" applyFill="1" applyBorder="1" applyAlignment="1">
      <alignment vertical="center" wrapText="1"/>
    </xf>
    <xf numFmtId="0" fontId="6" fillId="11" borderId="28" xfId="0" applyFont="1" applyFill="1" applyBorder="1" applyAlignment="1">
      <alignment horizontal="center" vertical="center" wrapText="1"/>
    </xf>
    <xf numFmtId="0" fontId="8" fillId="11" borderId="29" xfId="0" applyFont="1" applyFill="1" applyBorder="1" applyAlignment="1">
      <alignment horizontal="center" vertical="center" wrapText="1"/>
    </xf>
    <xf numFmtId="0" fontId="8" fillId="11" borderId="30" xfId="0" applyFont="1" applyFill="1" applyBorder="1" applyAlignment="1">
      <alignment horizontal="center" vertical="center" wrapText="1"/>
    </xf>
    <xf numFmtId="0" fontId="29" fillId="9" borderId="5" xfId="0" applyFont="1" applyFill="1" applyBorder="1" applyAlignment="1">
      <alignment horizontal="left" vertical="center" wrapText="1"/>
    </xf>
    <xf numFmtId="0" fontId="1" fillId="9" borderId="12" xfId="0" applyFont="1" applyFill="1" applyBorder="1" applyAlignment="1">
      <alignment horizontal="left" vertical="center" wrapText="1"/>
    </xf>
    <xf numFmtId="0" fontId="1" fillId="9" borderId="6" xfId="0" applyFont="1" applyFill="1" applyBorder="1" applyAlignment="1">
      <alignment horizontal="left" vertical="center" wrapText="1"/>
    </xf>
    <xf numFmtId="0" fontId="14" fillId="10" borderId="35" xfId="0" applyFont="1" applyFill="1" applyBorder="1" applyAlignment="1">
      <alignment horizontal="center" wrapText="1"/>
    </xf>
    <xf numFmtId="0" fontId="14" fillId="10" borderId="36" xfId="0" applyFont="1" applyFill="1" applyBorder="1" applyAlignment="1">
      <alignment horizontal="center" wrapText="1"/>
    </xf>
    <xf numFmtId="0" fontId="14" fillId="6" borderId="2" xfId="3" applyFont="1" applyFill="1" applyBorder="1" applyAlignment="1">
      <alignment horizontal="center" vertical="center" wrapText="1"/>
    </xf>
    <xf numFmtId="0" fontId="14" fillId="6" borderId="44" xfId="3" applyFont="1" applyFill="1" applyBorder="1" applyAlignment="1">
      <alignment horizontal="center" vertical="center" wrapText="1"/>
    </xf>
    <xf numFmtId="0" fontId="0" fillId="2" borderId="13" xfId="0" applyFill="1" applyBorder="1" applyAlignment="1" applyProtection="1">
      <alignment vertical="center" wrapText="1"/>
      <protection locked="0"/>
    </xf>
    <xf numFmtId="0" fontId="0" fillId="0" borderId="0" xfId="0" applyAlignment="1" applyProtection="1">
      <alignment vertical="center" wrapText="1"/>
      <protection locked="0"/>
    </xf>
    <xf numFmtId="0" fontId="0" fillId="0" borderId="38" xfId="0" applyBorder="1" applyAlignment="1" applyProtection="1">
      <alignment vertical="center" wrapText="1"/>
      <protection locked="0"/>
    </xf>
    <xf numFmtId="0" fontId="6" fillId="11" borderId="17" xfId="0" applyFont="1" applyFill="1" applyBorder="1" applyAlignment="1">
      <alignment horizontal="center" vertical="center" wrapText="1"/>
    </xf>
    <xf numFmtId="0" fontId="8" fillId="11" borderId="52" xfId="0" applyFont="1" applyFill="1" applyBorder="1" applyAlignment="1">
      <alignment horizontal="center" vertical="center" wrapText="1"/>
    </xf>
    <xf numFmtId="0" fontId="8" fillId="11" borderId="53" xfId="0" applyFont="1" applyFill="1" applyBorder="1" applyAlignment="1">
      <alignment horizontal="center" vertical="center" wrapText="1"/>
    </xf>
    <xf numFmtId="0" fontId="0" fillId="5" borderId="2" xfId="0" applyFill="1" applyBorder="1" applyAlignment="1" applyProtection="1">
      <alignment horizontal="center" vertical="center" wrapText="1"/>
      <protection locked="0"/>
    </xf>
    <xf numFmtId="0" fontId="0" fillId="5" borderId="3" xfId="0" applyFill="1"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5" borderId="2" xfId="0" applyFill="1" applyBorder="1" applyAlignment="1">
      <alignment horizontal="center" vertical="center" wrapText="1"/>
    </xf>
    <xf numFmtId="0" fontId="0" fillId="5" borderId="4" xfId="0" applyFill="1" applyBorder="1" applyAlignment="1">
      <alignment horizontal="center" vertical="center" wrapText="1"/>
    </xf>
    <xf numFmtId="164" fontId="0" fillId="4" borderId="2" xfId="0" applyNumberFormat="1"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0" fillId="0" borderId="4" xfId="0" applyBorder="1" applyAlignment="1" applyProtection="1">
      <alignment wrapText="1"/>
      <protection locked="0"/>
    </xf>
    <xf numFmtId="0" fontId="6" fillId="11" borderId="25" xfId="0" applyFont="1" applyFill="1" applyBorder="1" applyAlignment="1">
      <alignment horizontal="center" vertical="center" wrapText="1"/>
    </xf>
    <xf numFmtId="0" fontId="8" fillId="11" borderId="41" xfId="0" applyFont="1" applyFill="1" applyBorder="1" applyAlignment="1">
      <alignment horizontal="center" vertical="center" wrapText="1"/>
    </xf>
    <xf numFmtId="0" fontId="16" fillId="5" borderId="2" xfId="0" applyFont="1" applyFill="1" applyBorder="1" applyAlignment="1" applyProtection="1">
      <alignment horizontal="center" vertical="center" wrapText="1"/>
      <protection locked="0"/>
    </xf>
    <xf numFmtId="0" fontId="0" fillId="5" borderId="4" xfId="0" applyFill="1" applyBorder="1" applyAlignment="1">
      <alignment vertical="center" wrapText="1"/>
    </xf>
    <xf numFmtId="0" fontId="6" fillId="11" borderId="23" xfId="0" applyFont="1" applyFill="1" applyBorder="1" applyAlignment="1">
      <alignment horizontal="center" vertical="center" wrapText="1"/>
    </xf>
    <xf numFmtId="0" fontId="6" fillId="11" borderId="24" xfId="0" applyFont="1" applyFill="1" applyBorder="1" applyAlignment="1">
      <alignment horizontal="center" vertical="center" wrapText="1"/>
    </xf>
    <xf numFmtId="0" fontId="6" fillId="11" borderId="64" xfId="0" applyFont="1" applyFill="1" applyBorder="1" applyAlignment="1">
      <alignment horizontal="center" vertical="center" wrapText="1"/>
    </xf>
    <xf numFmtId="0" fontId="3" fillId="5" borderId="5"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3" fillId="5" borderId="6" xfId="0" applyFont="1" applyFill="1" applyBorder="1" applyAlignment="1" applyProtection="1">
      <alignment horizontal="center" vertical="center" wrapText="1"/>
      <protection locked="0"/>
    </xf>
    <xf numFmtId="0" fontId="3" fillId="5" borderId="26"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protection locked="0"/>
    </xf>
    <xf numFmtId="0" fontId="3" fillId="5" borderId="27" xfId="0" applyFont="1" applyFill="1" applyBorder="1" applyAlignment="1" applyProtection="1">
      <alignment horizontal="center" vertical="center" wrapText="1"/>
      <protection locked="0"/>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6" fillId="11" borderId="10" xfId="0" applyFont="1" applyFill="1" applyBorder="1" applyAlignment="1">
      <alignment horizontal="center" vertical="center" wrapText="1"/>
    </xf>
    <xf numFmtId="0" fontId="0" fillId="5" borderId="1" xfId="0" applyFill="1" applyBorder="1" applyAlignment="1" applyProtection="1">
      <alignment horizontal="left" vertical="center" wrapText="1" indent="2"/>
      <protection locked="0"/>
    </xf>
    <xf numFmtId="0" fontId="15" fillId="12" borderId="2" xfId="4" applyFont="1" applyFill="1" applyBorder="1" applyAlignment="1">
      <alignment horizontal="center" vertical="center" wrapText="1"/>
    </xf>
    <xf numFmtId="0" fontId="15" fillId="12" borderId="3" xfId="4" applyFont="1" applyFill="1" applyBorder="1" applyAlignment="1">
      <alignment horizontal="center" vertical="center" wrapText="1"/>
    </xf>
    <xf numFmtId="0" fontId="15" fillId="12" borderId="4" xfId="4" applyFont="1" applyFill="1" applyBorder="1" applyAlignment="1">
      <alignment horizontal="center" vertical="center" wrapText="1"/>
    </xf>
    <xf numFmtId="168" fontId="10" fillId="18" borderId="14" xfId="4" applyNumberFormat="1" applyFont="1" applyFill="1" applyBorder="1" applyAlignment="1">
      <alignment horizontal="center" vertical="center" wrapText="1"/>
    </xf>
    <xf numFmtId="168" fontId="10" fillId="18" borderId="7" xfId="4" applyNumberFormat="1" applyFont="1" applyFill="1" applyBorder="1" applyAlignment="1">
      <alignment horizontal="center" vertical="center" wrapText="1"/>
    </xf>
  </cellXfs>
  <cellStyles count="7">
    <cellStyle name="Currency" xfId="2" builtinId="4"/>
    <cellStyle name="Currency 2" xfId="5" xr:uid="{00000000-0005-0000-0000-000001000000}"/>
    <cellStyle name="Hyperlink" xfId="3" builtinId="8"/>
    <cellStyle name="Normal" xfId="0" builtinId="0"/>
    <cellStyle name="Normal 10 2 2" xfId="6" xr:uid="{00000000-0005-0000-0000-000004000000}"/>
    <cellStyle name="Normal 2" xfId="4" xr:uid="{00000000-0005-0000-0000-000005000000}"/>
    <cellStyle name="Normal_Sheet3" xfId="1" xr:uid="{00000000-0005-0000-0000-000006000000}"/>
  </cellStyles>
  <dxfs count="14">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5" tint="0.79998168889431442"/>
        </patternFill>
      </fill>
    </dxf>
    <dxf>
      <fill>
        <patternFill>
          <bgColor theme="0" tint="-0.24994659260841701"/>
        </patternFill>
      </fill>
    </dxf>
    <dxf>
      <fill>
        <patternFill>
          <bgColor theme="9" tint="0.59996337778862885"/>
        </patternFill>
      </fill>
    </dxf>
    <dxf>
      <fill>
        <patternFill>
          <bgColor theme="0" tint="-0.1499679555650502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5" tint="0.79998168889431442"/>
        </patternFill>
      </fill>
    </dxf>
  </dxfs>
  <tableStyles count="0" defaultTableStyle="TableStyleMedium2" defaultPivotStyle="PivotStyleLight16"/>
  <colors>
    <mruColors>
      <color rgb="FFE6E6E6"/>
      <color rgb="FF81906E"/>
      <color rgb="FFA9B39B"/>
      <color rgb="FFFFFF89"/>
      <color rgb="FFB5BEA9"/>
      <color rgb="FF475B29"/>
      <color rgb="FFC2B1CF"/>
      <color rgb="FFCBD9C1"/>
      <color rgb="FFD8D4DE"/>
      <color rgb="FF8663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EB88A"/>
  </sheetPr>
  <dimension ref="A1:I47"/>
  <sheetViews>
    <sheetView tabSelected="1" zoomScale="95" zoomScaleNormal="95" workbookViewId="0">
      <selection activeCell="B16" sqref="B16:D16"/>
    </sheetView>
  </sheetViews>
  <sheetFormatPr defaultColWidth="9" defaultRowHeight="14" x14ac:dyDescent="0.3"/>
  <cols>
    <col min="1" max="1" width="35.58203125" style="2" customWidth="1"/>
    <col min="2" max="2" width="31.5" style="2" customWidth="1"/>
    <col min="3" max="3" width="24.83203125" style="2" customWidth="1"/>
    <col min="4" max="4" width="32.08203125" style="2" customWidth="1"/>
    <col min="5" max="5" width="16.33203125" style="2" customWidth="1"/>
    <col min="6" max="6" width="18.5" style="2" customWidth="1"/>
    <col min="7" max="7" width="13.25" style="2" customWidth="1"/>
    <col min="8" max="8" width="18.58203125" style="2" customWidth="1"/>
    <col min="9" max="9" width="19" style="2" customWidth="1"/>
    <col min="10" max="10" width="11.33203125" style="2" customWidth="1"/>
    <col min="11" max="16384" width="9" style="2"/>
  </cols>
  <sheetData>
    <row r="1" spans="1:9" ht="26.25" customHeight="1" thickBot="1" x14ac:dyDescent="0.35">
      <c r="A1" s="123" t="s">
        <v>624</v>
      </c>
      <c r="B1" s="124"/>
      <c r="C1" s="124"/>
      <c r="D1" s="125"/>
      <c r="F1" s="34" t="s">
        <v>508</v>
      </c>
      <c r="G1" s="110" t="str">
        <f>"CUA CMD2021 Panel 1 Quote - "&amp;B3&amp;" - "&amp;TEXT(D3,"dd/mm/yyyy")</f>
        <v>CUA CMD2021 Panel 1 Quote - Not Applicable - 00/01/1900</v>
      </c>
      <c r="H1" s="110"/>
      <c r="I1" s="110"/>
    </row>
    <row r="2" spans="1:9" ht="25" customHeight="1" thickBot="1" x14ac:dyDescent="0.35">
      <c r="A2" s="126" t="s">
        <v>512</v>
      </c>
      <c r="B2" s="127"/>
      <c r="C2" s="127"/>
      <c r="D2" s="128"/>
      <c r="F2" s="138" t="s">
        <v>507</v>
      </c>
      <c r="G2" s="139"/>
      <c r="H2" s="139"/>
      <c r="I2" s="140"/>
    </row>
    <row r="3" spans="1:9" ht="25" customHeight="1" thickBot="1" x14ac:dyDescent="0.35">
      <c r="A3" s="3" t="s">
        <v>537</v>
      </c>
      <c r="B3" s="11" t="s">
        <v>675</v>
      </c>
      <c r="C3" s="3" t="s">
        <v>509</v>
      </c>
      <c r="D3" s="82"/>
      <c r="F3" s="132" t="s">
        <v>607</v>
      </c>
      <c r="G3" s="133"/>
      <c r="H3" s="133"/>
      <c r="I3" s="134"/>
    </row>
    <row r="4" spans="1:9" ht="28.5" thickBot="1" x14ac:dyDescent="0.35">
      <c r="A4" s="4" t="s">
        <v>510</v>
      </c>
      <c r="B4" s="111" t="s">
        <v>676</v>
      </c>
      <c r="C4" s="112"/>
      <c r="D4" s="113"/>
      <c r="F4" s="132"/>
      <c r="G4" s="133"/>
      <c r="H4" s="133"/>
      <c r="I4" s="134"/>
    </row>
    <row r="5" spans="1:9" ht="30" customHeight="1" thickBot="1" x14ac:dyDescent="0.35">
      <c r="A5" s="33" t="s">
        <v>504</v>
      </c>
      <c r="B5" s="45" t="s">
        <v>677</v>
      </c>
      <c r="C5" s="141"/>
      <c r="D5" s="142"/>
      <c r="F5" s="132"/>
      <c r="G5" s="133"/>
      <c r="H5" s="133"/>
      <c r="I5" s="134"/>
    </row>
    <row r="6" spans="1:9" ht="20.149999999999999" customHeight="1" thickBot="1" x14ac:dyDescent="0.4">
      <c r="A6" s="129" t="s">
        <v>606</v>
      </c>
      <c r="B6" s="130"/>
      <c r="C6" s="130"/>
      <c r="D6" s="131"/>
      <c r="F6" s="132"/>
      <c r="G6" s="133"/>
      <c r="H6" s="133"/>
      <c r="I6" s="134"/>
    </row>
    <row r="7" spans="1:9" ht="30" customHeight="1" thickBot="1" x14ac:dyDescent="0.35">
      <c r="A7" s="85" t="s">
        <v>472</v>
      </c>
      <c r="B7" s="86" t="s">
        <v>582</v>
      </c>
      <c r="C7" s="86" t="s">
        <v>572</v>
      </c>
      <c r="D7" s="86" t="s">
        <v>618</v>
      </c>
      <c r="F7" s="132"/>
      <c r="G7" s="133"/>
      <c r="H7" s="133"/>
      <c r="I7" s="134"/>
    </row>
    <row r="8" spans="1:9" ht="20.149999999999999" customHeight="1" thickBot="1" x14ac:dyDescent="0.35">
      <c r="A8" s="83" t="s">
        <v>528</v>
      </c>
      <c r="B8" s="84">
        <f>COUNTIF(Appendix_A!B:B,Quote_Summary!A8)</f>
        <v>0</v>
      </c>
      <c r="C8" s="84">
        <f ca="1">SUMIF(Appendix_A!B:J,Quote_Summary!A8,Appendix_A!J:J)</f>
        <v>0</v>
      </c>
      <c r="D8" s="101">
        <f ca="1">SUMIF(Appendix_A!B:M,Quote_Summary!A8,Appendix_A!M:M)</f>
        <v>0</v>
      </c>
      <c r="F8" s="135" t="s">
        <v>608</v>
      </c>
      <c r="G8" s="136"/>
      <c r="H8" s="136"/>
      <c r="I8" s="137"/>
    </row>
    <row r="9" spans="1:9" ht="20.149999999999999" customHeight="1" thickBot="1" x14ac:dyDescent="0.35">
      <c r="A9" s="78" t="s">
        <v>529</v>
      </c>
      <c r="B9" s="41">
        <f>COUNTIF(Appendix_A!B:B,Quote_Summary!A9)</f>
        <v>0</v>
      </c>
      <c r="C9" s="41">
        <f ca="1">SUMIF(Appendix_A!B:J,Quote_Summary!A9,Appendix_A!J:J)</f>
        <v>0</v>
      </c>
      <c r="D9" s="101">
        <f ca="1">SUMIF(Appendix_A!B:M,Quote_Summary!A9,Appendix_A!M:M)</f>
        <v>0</v>
      </c>
      <c r="F9" s="135"/>
      <c r="G9" s="136"/>
      <c r="H9" s="136"/>
      <c r="I9" s="137"/>
    </row>
    <row r="10" spans="1:9" ht="20.149999999999999" customHeight="1" thickBot="1" x14ac:dyDescent="0.35">
      <c r="A10" s="78" t="s">
        <v>530</v>
      </c>
      <c r="B10" s="41">
        <f>COUNTIF(Appendix_A!B:B,Quote_Summary!A10)</f>
        <v>0</v>
      </c>
      <c r="C10" s="41">
        <f ca="1">SUMIF(Appendix_A!B:J,Quote_Summary!A10,Appendix_A!J:J)</f>
        <v>0</v>
      </c>
      <c r="D10" s="101">
        <f ca="1">SUMIF(Appendix_A!B:M,Quote_Summary!A10,Appendix_A!M:M)</f>
        <v>0</v>
      </c>
      <c r="F10" s="135"/>
      <c r="G10" s="136"/>
      <c r="H10" s="136"/>
      <c r="I10" s="137"/>
    </row>
    <row r="11" spans="1:9" ht="20.149999999999999" customHeight="1" thickBot="1" x14ac:dyDescent="0.35">
      <c r="A11" s="79" t="s">
        <v>592</v>
      </c>
      <c r="B11" s="75">
        <f>COUNTIF(Appendix_A!B:B,Quote_Summary!A11)</f>
        <v>0</v>
      </c>
      <c r="C11" s="75">
        <f ca="1">SUMIF(Appendix_A!B:J,Quote_Summary!A11,Appendix_A!J:J)</f>
        <v>0</v>
      </c>
      <c r="D11" s="102">
        <f ca="1">SUMIF(Appendix_A!B:M,Quote_Summary!A11,Appendix_A!M:M)</f>
        <v>0</v>
      </c>
      <c r="F11" s="135"/>
      <c r="G11" s="136"/>
      <c r="H11" s="136"/>
      <c r="I11" s="137"/>
    </row>
    <row r="12" spans="1:9" ht="22.5" customHeight="1" thickBot="1" x14ac:dyDescent="0.35">
      <c r="A12" s="80" t="s">
        <v>617</v>
      </c>
      <c r="B12" s="81">
        <f>SUM(B8:B11)</f>
        <v>0</v>
      </c>
      <c r="C12" s="81">
        <f ca="1">SUM(C8:C11)</f>
        <v>0</v>
      </c>
      <c r="D12" s="103">
        <f ca="1">SUM(D8:D11)</f>
        <v>0</v>
      </c>
      <c r="F12" s="135"/>
      <c r="G12" s="136"/>
      <c r="H12" s="136"/>
      <c r="I12" s="137"/>
    </row>
    <row r="13" spans="1:9" ht="29.25" customHeight="1" thickBot="1" x14ac:dyDescent="0.35">
      <c r="A13" s="117" t="s">
        <v>511</v>
      </c>
      <c r="B13" s="118"/>
      <c r="C13" s="118"/>
      <c r="D13" s="119"/>
      <c r="F13" s="146" t="s">
        <v>619</v>
      </c>
      <c r="G13" s="147"/>
      <c r="H13" s="147"/>
      <c r="I13" s="148"/>
    </row>
    <row r="14" spans="1:9" ht="29.25" customHeight="1" x14ac:dyDescent="0.3">
      <c r="A14" s="23" t="s">
        <v>478</v>
      </c>
      <c r="B14" s="35" t="s">
        <v>673</v>
      </c>
      <c r="D14" s="37"/>
      <c r="F14" s="149"/>
      <c r="G14" s="150"/>
      <c r="H14" s="150"/>
      <c r="I14" s="151"/>
    </row>
    <row r="15" spans="1:9" ht="22.5" customHeight="1" x14ac:dyDescent="0.3">
      <c r="A15" s="26" t="s">
        <v>583</v>
      </c>
      <c r="B15" s="36"/>
      <c r="C15" s="4" t="s">
        <v>584</v>
      </c>
      <c r="D15" s="38"/>
      <c r="F15" s="143" t="s">
        <v>576</v>
      </c>
      <c r="G15" s="143"/>
      <c r="H15" s="143"/>
      <c r="I15" s="143"/>
    </row>
    <row r="16" spans="1:9" ht="22.5" customHeight="1" thickBot="1" x14ac:dyDescent="0.35">
      <c r="A16" s="68" t="s">
        <v>585</v>
      </c>
      <c r="B16" s="120"/>
      <c r="C16" s="121"/>
      <c r="D16" s="122"/>
    </row>
    <row r="17" spans="1:4" ht="22.5" customHeight="1" thickBot="1" x14ac:dyDescent="0.35">
      <c r="A17" s="114" t="s">
        <v>579</v>
      </c>
      <c r="B17" s="115"/>
      <c r="C17" s="115"/>
      <c r="D17" s="116"/>
    </row>
    <row r="18" spans="1:4" ht="22.5" customHeight="1" x14ac:dyDescent="0.3">
      <c r="A18" s="16" t="s">
        <v>487</v>
      </c>
      <c r="B18" s="15"/>
      <c r="C18" s="3" t="s">
        <v>593</v>
      </c>
      <c r="D18" s="17"/>
    </row>
    <row r="19" spans="1:4" ht="22.5" customHeight="1" thickBot="1" x14ac:dyDescent="0.35">
      <c r="A19" s="18" t="s">
        <v>488</v>
      </c>
      <c r="B19" s="19"/>
      <c r="C19" s="20" t="s">
        <v>489</v>
      </c>
      <c r="D19" s="21"/>
    </row>
    <row r="20" spans="1:4" ht="22.5" customHeight="1" thickBot="1" x14ac:dyDescent="0.35">
      <c r="A20" s="114" t="s">
        <v>491</v>
      </c>
      <c r="B20" s="115"/>
      <c r="C20" s="115"/>
      <c r="D20" s="116"/>
    </row>
    <row r="21" spans="1:4" ht="22.5" customHeight="1" x14ac:dyDescent="0.3">
      <c r="A21" s="16" t="s">
        <v>487</v>
      </c>
      <c r="B21" s="15"/>
      <c r="C21" s="3" t="s">
        <v>593</v>
      </c>
      <c r="D21" s="17"/>
    </row>
    <row r="22" spans="1:4" ht="20.149999999999999" customHeight="1" thickBot="1" x14ac:dyDescent="0.35">
      <c r="A22" s="23" t="s">
        <v>488</v>
      </c>
      <c r="B22" s="24"/>
      <c r="C22" s="22" t="s">
        <v>489</v>
      </c>
      <c r="D22" s="25"/>
    </row>
    <row r="23" spans="1:4" ht="22.5" customHeight="1" thickBot="1" x14ac:dyDescent="0.35">
      <c r="A23" s="117" t="s">
        <v>563</v>
      </c>
      <c r="B23" s="160"/>
      <c r="C23" s="160"/>
      <c r="D23" s="161"/>
    </row>
    <row r="24" spans="1:4" ht="22.5" customHeight="1" thickBot="1" x14ac:dyDescent="0.35">
      <c r="A24" s="114" t="s">
        <v>571</v>
      </c>
      <c r="B24" s="115"/>
      <c r="C24" s="115"/>
      <c r="D24" s="116"/>
    </row>
    <row r="25" spans="1:4" ht="33.75" customHeight="1" x14ac:dyDescent="0.3">
      <c r="A25" s="30" t="s">
        <v>586</v>
      </c>
      <c r="B25" s="152" t="s">
        <v>678</v>
      </c>
      <c r="C25" s="153"/>
    </row>
    <row r="26" spans="1:4" ht="22.5" customHeight="1" x14ac:dyDescent="0.3">
      <c r="A26" s="4" t="s">
        <v>493</v>
      </c>
      <c r="B26" s="32"/>
      <c r="C26" s="4" t="s">
        <v>615</v>
      </c>
      <c r="D26" s="32"/>
    </row>
    <row r="27" spans="1:4" ht="22.5" customHeight="1" x14ac:dyDescent="0.3">
      <c r="A27" s="30" t="s">
        <v>583</v>
      </c>
      <c r="B27" s="31" t="str">
        <f>IF(LEFT(B25,6)="As per","",IF(B15="","",B15))</f>
        <v/>
      </c>
      <c r="C27" s="4" t="s">
        <v>494</v>
      </c>
      <c r="D27" s="32"/>
    </row>
    <row r="28" spans="1:4" ht="29.25" customHeight="1" x14ac:dyDescent="0.3">
      <c r="A28" s="4" t="s">
        <v>496</v>
      </c>
      <c r="B28" s="154"/>
      <c r="C28" s="155"/>
      <c r="D28" s="155"/>
    </row>
    <row r="29" spans="1:4" ht="29.25" customHeight="1" x14ac:dyDescent="0.3">
      <c r="A29" s="4" t="s">
        <v>497</v>
      </c>
      <c r="B29" s="154"/>
      <c r="C29" s="155"/>
      <c r="D29" s="155"/>
    </row>
    <row r="30" spans="1:4" ht="32.25" customHeight="1" thickBot="1" x14ac:dyDescent="0.35">
      <c r="A30" s="4" t="s">
        <v>587</v>
      </c>
      <c r="B30" s="162"/>
      <c r="C30" s="163"/>
      <c r="D30" s="163"/>
    </row>
    <row r="31" spans="1:4" ht="27" customHeight="1" thickBot="1" x14ac:dyDescent="0.35">
      <c r="A31" s="114" t="s">
        <v>568</v>
      </c>
      <c r="B31" s="115"/>
      <c r="C31" s="115"/>
      <c r="D31" s="116"/>
    </row>
    <row r="32" spans="1:4" ht="28.5" customHeight="1" x14ac:dyDescent="0.3">
      <c r="A32" s="16" t="s">
        <v>569</v>
      </c>
      <c r="B32" s="156"/>
      <c r="C32" s="157"/>
      <c r="D32" s="46"/>
    </row>
    <row r="33" spans="1:4" ht="24.75" customHeight="1" x14ac:dyDescent="0.3">
      <c r="A33" s="69" t="s">
        <v>588</v>
      </c>
      <c r="B33" s="145"/>
      <c r="C33" s="145"/>
      <c r="D33" s="145"/>
    </row>
    <row r="34" spans="1:4" ht="29.25" customHeight="1" thickBot="1" x14ac:dyDescent="0.35">
      <c r="A34" s="16" t="s">
        <v>589</v>
      </c>
      <c r="B34" s="145"/>
      <c r="C34" s="145"/>
      <c r="D34" s="145"/>
    </row>
    <row r="35" spans="1:4" ht="29.25" customHeight="1" thickBot="1" x14ac:dyDescent="0.35">
      <c r="A35" s="114" t="s">
        <v>577</v>
      </c>
      <c r="B35" s="115"/>
      <c r="C35" s="115"/>
      <c r="D35" s="116"/>
    </row>
    <row r="36" spans="1:4" ht="28.5" customHeight="1" x14ac:dyDescent="0.3">
      <c r="A36" s="69" t="s">
        <v>591</v>
      </c>
      <c r="B36" s="145"/>
      <c r="C36" s="145"/>
      <c r="D36" s="145"/>
    </row>
    <row r="37" spans="1:4" ht="25" customHeight="1" x14ac:dyDescent="0.3">
      <c r="A37" s="69" t="s">
        <v>590</v>
      </c>
      <c r="B37" s="158"/>
      <c r="C37" s="158"/>
      <c r="D37" s="158"/>
    </row>
    <row r="38" spans="1:4" ht="22.5" customHeight="1" thickBot="1" x14ac:dyDescent="0.35"/>
    <row r="39" spans="1:4" ht="22.5" customHeight="1" thickBot="1" x14ac:dyDescent="0.35">
      <c r="A39" s="104" t="s">
        <v>538</v>
      </c>
      <c r="B39" s="105"/>
      <c r="C39" s="105"/>
      <c r="D39" s="106"/>
    </row>
    <row r="40" spans="1:4" ht="22.5" customHeight="1" x14ac:dyDescent="0.3">
      <c r="A40" s="74" t="s">
        <v>476</v>
      </c>
      <c r="B40" s="95"/>
      <c r="C40" s="74" t="s">
        <v>482</v>
      </c>
      <c r="D40" s="11" t="str">
        <f>IF(B40="","",VLOOKUP(B40,Lookups!O:R,2,FALSE))</f>
        <v/>
      </c>
    </row>
    <row r="41" spans="1:4" ht="22.5" customHeight="1" thickBot="1" x14ac:dyDescent="0.35">
      <c r="A41" s="71" t="s">
        <v>483</v>
      </c>
      <c r="B41" s="14" t="str">
        <f>IF(B40="","",TEXT(VLOOKUP(B40,Lookups!O:R,4,FALSE),"0## ### ###"))</f>
        <v/>
      </c>
      <c r="C41" s="71" t="s">
        <v>484</v>
      </c>
      <c r="D41" s="28" t="str">
        <f>IF(B40="","",VLOOKUP(B40,Lookups!O:R,3,FALSE))</f>
        <v/>
      </c>
    </row>
    <row r="42" spans="1:4" ht="22.5" customHeight="1" thickBot="1" x14ac:dyDescent="0.35">
      <c r="A42" s="107" t="s">
        <v>539</v>
      </c>
      <c r="B42" s="108"/>
      <c r="C42" s="108"/>
      <c r="D42" s="109"/>
    </row>
    <row r="43" spans="1:4" ht="22.5" customHeight="1" x14ac:dyDescent="0.3">
      <c r="A43" s="73" t="s">
        <v>487</v>
      </c>
      <c r="B43" s="15"/>
      <c r="C43" s="72" t="s">
        <v>593</v>
      </c>
      <c r="D43" s="15"/>
    </row>
    <row r="44" spans="1:4" ht="22.5" customHeight="1" x14ac:dyDescent="0.3">
      <c r="A44" s="73" t="s">
        <v>468</v>
      </c>
      <c r="B44" s="42"/>
      <c r="C44" s="71" t="s">
        <v>469</v>
      </c>
      <c r="D44" s="42"/>
    </row>
    <row r="45" spans="1:4" ht="22.5" customHeight="1" x14ac:dyDescent="0.3">
      <c r="A45" s="87" t="s">
        <v>621</v>
      </c>
      <c r="B45" s="159"/>
      <c r="C45" s="159"/>
      <c r="D45" s="159"/>
    </row>
    <row r="46" spans="1:4" ht="25" customHeight="1" x14ac:dyDescent="0.3">
      <c r="A46" s="71" t="s">
        <v>580</v>
      </c>
      <c r="B46" s="144"/>
      <c r="C46" s="144"/>
      <c r="D46" s="144"/>
    </row>
    <row r="47" spans="1:4" ht="25" customHeight="1" x14ac:dyDescent="0.3">
      <c r="A47" s="71" t="s">
        <v>540</v>
      </c>
      <c r="B47" s="40"/>
    </row>
  </sheetData>
  <sheetProtection algorithmName="SHA-512" hashValue="T9tzYETQNsjEvXF+Tc7QOqHZZj0d+OWiDYPH0+Pn+AfkZQFjuUB34d0hPQ141YDKMIEBmwWo1YdKWxH7gPMWsw==" saltValue="64/oPoYQrkZ01HqZE4THUA==" spinCount="100000" sheet="1" formatCells="0" formatColumns="0" formatRows="0" sort="0" autoFilter="0"/>
  <mergeCells count="32">
    <mergeCell ref="B46:D46"/>
    <mergeCell ref="B34:D34"/>
    <mergeCell ref="F13:I14"/>
    <mergeCell ref="A24:D24"/>
    <mergeCell ref="B25:C25"/>
    <mergeCell ref="B28:D28"/>
    <mergeCell ref="B29:D29"/>
    <mergeCell ref="B32:C32"/>
    <mergeCell ref="B33:D33"/>
    <mergeCell ref="B36:D36"/>
    <mergeCell ref="B37:D37"/>
    <mergeCell ref="A31:D31"/>
    <mergeCell ref="B45:D45"/>
    <mergeCell ref="A35:D35"/>
    <mergeCell ref="A23:D23"/>
    <mergeCell ref="B30:D30"/>
    <mergeCell ref="A39:D39"/>
    <mergeCell ref="A42:D42"/>
    <mergeCell ref="G1:I1"/>
    <mergeCell ref="B4:D4"/>
    <mergeCell ref="A17:D17"/>
    <mergeCell ref="A20:D20"/>
    <mergeCell ref="A13:D13"/>
    <mergeCell ref="B16:D16"/>
    <mergeCell ref="A1:D1"/>
    <mergeCell ref="A2:D2"/>
    <mergeCell ref="A6:D6"/>
    <mergeCell ref="F3:I7"/>
    <mergeCell ref="F8:I12"/>
    <mergeCell ref="F2:I2"/>
    <mergeCell ref="C5:D5"/>
    <mergeCell ref="F15:I15"/>
  </mergeCells>
  <conditionalFormatting sqref="B15">
    <cfRule type="expression" dxfId="13" priority="19">
      <formula>LEFT($B$14,1)="4"</formula>
    </cfRule>
  </conditionalFormatting>
  <conditionalFormatting sqref="B26:B27 D26:D27 B28:D30">
    <cfRule type="expression" dxfId="12" priority="1">
      <formula>$B$25&lt;&gt;"As per existing account details"</formula>
    </cfRule>
  </conditionalFormatting>
  <conditionalFormatting sqref="C5:D5">
    <cfRule type="expression" dxfId="11" priority="13">
      <formula>LEFT($B5,5)="Other"</formula>
    </cfRule>
  </conditionalFormatting>
  <dataValidations count="6">
    <dataValidation type="list" allowBlank="1" showInputMessage="1" showErrorMessage="1" sqref="B14" xr:uid="{00000000-0002-0000-0000-000000000000}">
      <formula1>OrgType</formula1>
    </dataValidation>
    <dataValidation type="list" allowBlank="1" showInputMessage="1" showErrorMessage="1" sqref="B15" xr:uid="{00000000-0002-0000-0000-000001000000}">
      <formula1>INDIRECT("Orgs"&amp;LEFT($B$14,1))</formula1>
    </dataValidation>
    <dataValidation allowBlank="1" showInputMessage="1" showErrorMessage="1" errorTitle="Enter a valid ACN" error="Please enter a valid 9 digit ACN Number (without spaces)." sqref="B41" xr:uid="{00000000-0002-0000-0000-000002000000}"/>
    <dataValidation type="textLength" allowBlank="1" showInputMessage="1" showErrorMessage="1" errorTitle="Enter a valid ABN" error="Please enter a valid 11 digit ABN Number (without spaces)." sqref="D41" xr:uid="{00000000-0002-0000-0000-000003000000}">
      <formula1>10</formula1>
      <formula2>11</formula2>
    </dataValidation>
    <dataValidation type="list" allowBlank="1" showInputMessage="1" showErrorMessage="1" sqref="B5" xr:uid="{00000000-0002-0000-0000-000004000000}">
      <formula1>"As per Date of Acceptance, Other (as specified)"</formula1>
    </dataValidation>
    <dataValidation type="list" allowBlank="1" showInputMessage="1" showErrorMessage="1" sqref="B25:C25" xr:uid="{00000000-0002-0000-0000-000005000000}">
      <formula1>"As per existing account details, New (as specified below)"</formula1>
    </dataValidation>
  </dataValidations>
  <hyperlinks>
    <hyperlink ref="A6:D6" location="Appendix_A!A1" display="Product and Service Summary (from Appendix A)" xr:uid="{00000000-0004-0000-0000-000000000000}"/>
    <hyperlink ref="F15:G15" location="Order_Summary!A1" display="Order Form" xr:uid="{00000000-0004-0000-0000-000001000000}"/>
  </hyperlinks>
  <pageMargins left="0.7" right="0.7" top="0.75" bottom="0.75" header="0.3" footer="0.3"/>
  <pageSetup paperSize="9" orientation="portrait" r:id="rId1"/>
  <headerFooter>
    <oddHeader>&amp;C&amp;"Calibri"&amp;10&amp;K000000 OFFICIAL&amp;1#_x000D_</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Lookups!$O$1:$O$15</xm:f>
          </x14:formula1>
          <xm:sqref>B40</xm:sqref>
        </x14:dataValidation>
        <x14:dataValidation type="list" allowBlank="1" showInputMessage="1" showErrorMessage="1" xr:uid="{C5FC212E-F6F7-4DAD-84A9-32970B0A47B8}">
          <x14:formula1>
            <xm:f>Lookups!$G$1:$G$23</xm:f>
          </x14:formula1>
          <xm:sqref>B32:C32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7" tint="0.59999389629810485"/>
  </sheetPr>
  <dimension ref="A1:P111"/>
  <sheetViews>
    <sheetView zoomScaleNormal="100" workbookViewId="0">
      <pane ySplit="6" topLeftCell="A7" activePane="bottomLeft" state="frozen"/>
      <selection pane="bottomLeft" activeCell="C13" sqref="C13"/>
    </sheetView>
  </sheetViews>
  <sheetFormatPr defaultColWidth="0" defaultRowHeight="14" outlineLevelRow="1" x14ac:dyDescent="0.3"/>
  <cols>
    <col min="1" max="1" width="8" style="2" customWidth="1"/>
    <col min="2" max="2" width="20.75" style="2" customWidth="1"/>
    <col min="3" max="3" width="13.83203125" style="2" customWidth="1"/>
    <col min="4" max="6" width="18.33203125" style="2" customWidth="1"/>
    <col min="7" max="7" width="15.75" style="2" customWidth="1"/>
    <col min="8" max="8" width="15.25" style="2" customWidth="1"/>
    <col min="9" max="9" width="40.58203125" style="2" customWidth="1"/>
    <col min="10" max="10" width="15.25" style="2" customWidth="1"/>
    <col min="11" max="12" width="17.83203125" style="29" customWidth="1"/>
    <col min="13" max="13" width="18" style="29" customWidth="1"/>
    <col min="14" max="14" width="16.75" style="29" customWidth="1"/>
    <col min="15" max="15" width="38.5" style="2" customWidth="1"/>
    <col min="16" max="16" width="9" style="2" customWidth="1"/>
    <col min="17" max="16384" width="9" style="2" hidden="1"/>
  </cols>
  <sheetData>
    <row r="1" spans="1:15" ht="25" customHeight="1" x14ac:dyDescent="0.3">
      <c r="A1" s="168" t="s">
        <v>625</v>
      </c>
      <c r="B1" s="169"/>
      <c r="C1" s="170"/>
      <c r="D1" s="170"/>
      <c r="E1" s="170"/>
      <c r="F1" s="170"/>
      <c r="G1" s="170"/>
      <c r="H1" s="170"/>
      <c r="I1" s="171"/>
      <c r="J1" s="171"/>
      <c r="K1" s="171"/>
      <c r="L1" s="171"/>
      <c r="M1" s="171"/>
      <c r="N1" s="171"/>
      <c r="O1" s="172"/>
    </row>
    <row r="2" spans="1:15" ht="15.5" x14ac:dyDescent="0.3">
      <c r="A2" s="164" t="s">
        <v>567</v>
      </c>
      <c r="B2" s="165"/>
      <c r="C2" s="165"/>
      <c r="D2" s="165"/>
      <c r="E2" s="166"/>
      <c r="F2" s="166"/>
      <c r="G2" s="166"/>
      <c r="H2" s="166"/>
      <c r="I2" s="166"/>
      <c r="J2" s="166"/>
      <c r="K2" s="166"/>
      <c r="L2" s="166"/>
      <c r="M2" s="166"/>
      <c r="N2" s="166"/>
      <c r="O2" s="167"/>
    </row>
    <row r="3" spans="1:15" outlineLevel="1" x14ac:dyDescent="0.3">
      <c r="A3" s="175" t="s">
        <v>595</v>
      </c>
      <c r="B3" s="176"/>
      <c r="C3" s="177"/>
      <c r="D3" s="177"/>
      <c r="E3" s="177"/>
      <c r="F3" s="177"/>
      <c r="G3" s="177"/>
      <c r="H3" s="177"/>
      <c r="I3" s="177"/>
      <c r="J3" s="177"/>
      <c r="K3" s="177"/>
      <c r="L3" s="177"/>
      <c r="M3" s="177"/>
      <c r="N3" s="177"/>
      <c r="O3" s="178"/>
    </row>
    <row r="4" spans="1:15" outlineLevel="1" x14ac:dyDescent="0.3">
      <c r="A4" s="175" t="s">
        <v>594</v>
      </c>
      <c r="B4" s="176"/>
      <c r="C4" s="177"/>
      <c r="D4" s="177"/>
      <c r="E4" s="177"/>
      <c r="F4" s="177"/>
      <c r="G4" s="177"/>
      <c r="H4" s="177"/>
      <c r="I4" s="177"/>
      <c r="J4" s="177"/>
      <c r="K4" s="177"/>
      <c r="L4" s="177"/>
      <c r="M4" s="177"/>
      <c r="N4" s="177"/>
      <c r="O4" s="178"/>
    </row>
    <row r="5" spans="1:15" ht="25" customHeight="1" x14ac:dyDescent="0.35">
      <c r="A5" s="247" t="s">
        <v>532</v>
      </c>
      <c r="B5" s="244" t="s">
        <v>527</v>
      </c>
      <c r="C5" s="245"/>
      <c r="D5" s="245"/>
      <c r="E5" s="245"/>
      <c r="F5" s="245"/>
      <c r="G5" s="245"/>
      <c r="H5" s="245"/>
      <c r="I5" s="245"/>
      <c r="J5" s="246"/>
      <c r="K5" s="173" t="s">
        <v>566</v>
      </c>
      <c r="L5" s="173"/>
      <c r="M5" s="174"/>
      <c r="N5" s="174"/>
      <c r="O5" s="174"/>
    </row>
    <row r="6" spans="1:15" ht="35.15" customHeight="1" x14ac:dyDescent="0.3">
      <c r="A6" s="248"/>
      <c r="B6" s="47" t="s">
        <v>472</v>
      </c>
      <c r="C6" s="47" t="s">
        <v>533</v>
      </c>
      <c r="D6" s="47" t="s">
        <v>605</v>
      </c>
      <c r="E6" s="47" t="s">
        <v>526</v>
      </c>
      <c r="F6" s="47" t="s">
        <v>8</v>
      </c>
      <c r="G6" s="47" t="s">
        <v>6</v>
      </c>
      <c r="H6" s="47" t="s">
        <v>7</v>
      </c>
      <c r="I6" s="47" t="s">
        <v>0</v>
      </c>
      <c r="J6" s="47" t="s">
        <v>470</v>
      </c>
      <c r="K6" s="76" t="s">
        <v>679</v>
      </c>
      <c r="L6" s="76" t="s">
        <v>564</v>
      </c>
      <c r="M6" s="76" t="s">
        <v>565</v>
      </c>
      <c r="N6" s="76" t="str">
        <f>"Total Delivery Price"&amp;CHAR(10)
&amp;IF(Quote_Summary!$D$32="Metro","(N/A Metro","(if Applicable)")</f>
        <v>Total Delivery Price
(if Applicable)</v>
      </c>
      <c r="O6" s="77" t="s">
        <v>503</v>
      </c>
    </row>
    <row r="7" spans="1:15" ht="31.5" customHeight="1" x14ac:dyDescent="0.3">
      <c r="A7" s="10" t="str">
        <f>IF(B7="Device",COUNTIF(B$7:B7,B7),"")</f>
        <v/>
      </c>
      <c r="B7" s="5"/>
      <c r="C7" s="8"/>
      <c r="D7" s="5"/>
      <c r="E7" s="5"/>
      <c r="F7" s="8"/>
      <c r="G7" s="8"/>
      <c r="H7" s="8"/>
      <c r="I7" s="8"/>
      <c r="J7" s="9"/>
      <c r="K7" s="96"/>
      <c r="L7" s="97">
        <f>K7*1.1</f>
        <v>0</v>
      </c>
      <c r="M7" s="98">
        <f>L7*J7</f>
        <v>0</v>
      </c>
      <c r="N7" s="99"/>
      <c r="O7" s="93"/>
    </row>
    <row r="8" spans="1:15" ht="20.149999999999999" customHeight="1" x14ac:dyDescent="0.3">
      <c r="A8" s="10" t="str">
        <f>IF(B8="Device",COUNTIF(B$7:B8,B8),"")</f>
        <v/>
      </c>
      <c r="B8" s="5"/>
      <c r="C8" s="8"/>
      <c r="D8" s="5"/>
      <c r="E8" s="5"/>
      <c r="F8" s="8"/>
      <c r="G8" s="8"/>
      <c r="H8" s="8"/>
      <c r="I8" s="8"/>
      <c r="J8" s="9"/>
      <c r="K8" s="96"/>
      <c r="L8" s="97">
        <f t="shared" ref="L8:L71" si="0">K8*1.1</f>
        <v>0</v>
      </c>
      <c r="M8" s="98">
        <f t="shared" ref="M8:M71" si="1">L8*J8</f>
        <v>0</v>
      </c>
      <c r="N8" s="100"/>
      <c r="O8" s="94"/>
    </row>
    <row r="9" spans="1:15" ht="20.149999999999999" customHeight="1" x14ac:dyDescent="0.3">
      <c r="A9" s="10" t="str">
        <f>IF(B9="Device",COUNTIF(B$7:B9,B9),"")</f>
        <v/>
      </c>
      <c r="B9" s="5"/>
      <c r="C9" s="8"/>
      <c r="D9" s="5"/>
      <c r="E9" s="5"/>
      <c r="F9" s="5"/>
      <c r="G9" s="5"/>
      <c r="H9" s="5"/>
      <c r="I9" s="5"/>
      <c r="J9" s="9"/>
      <c r="K9" s="96"/>
      <c r="L9" s="97">
        <f t="shared" si="0"/>
        <v>0</v>
      </c>
      <c r="M9" s="98">
        <f t="shared" si="1"/>
        <v>0</v>
      </c>
      <c r="N9" s="100"/>
      <c r="O9" s="6"/>
    </row>
    <row r="10" spans="1:15" ht="20.149999999999999" customHeight="1" x14ac:dyDescent="0.3">
      <c r="A10" s="10" t="str">
        <f>IF(B10="Device",COUNTIF(B$7:B10,B10),"")</f>
        <v/>
      </c>
      <c r="B10" s="5"/>
      <c r="C10" s="8"/>
      <c r="D10" s="5"/>
      <c r="E10" s="5"/>
      <c r="F10" s="5"/>
      <c r="G10" s="5"/>
      <c r="H10" s="5"/>
      <c r="I10" s="5"/>
      <c r="J10" s="9"/>
      <c r="K10" s="96"/>
      <c r="L10" s="97">
        <f t="shared" si="0"/>
        <v>0</v>
      </c>
      <c r="M10" s="98">
        <f t="shared" si="1"/>
        <v>0</v>
      </c>
      <c r="N10" s="100"/>
      <c r="O10" s="6"/>
    </row>
    <row r="11" spans="1:15" ht="20.149999999999999" customHeight="1" x14ac:dyDescent="0.3">
      <c r="A11" s="10" t="str">
        <f>IF(B11="Device",COUNTIF(B$7:B11,B11),"")</f>
        <v/>
      </c>
      <c r="B11" s="5"/>
      <c r="C11" s="8"/>
      <c r="D11" s="5"/>
      <c r="E11" s="5"/>
      <c r="F11" s="8"/>
      <c r="G11" s="8"/>
      <c r="H11" s="8"/>
      <c r="I11" s="8"/>
      <c r="J11" s="9"/>
      <c r="K11" s="96"/>
      <c r="L11" s="97">
        <f t="shared" si="0"/>
        <v>0</v>
      </c>
      <c r="M11" s="98">
        <f t="shared" si="1"/>
        <v>0</v>
      </c>
      <c r="N11" s="100"/>
      <c r="O11" s="6"/>
    </row>
    <row r="12" spans="1:15" ht="20.149999999999999" customHeight="1" x14ac:dyDescent="0.3">
      <c r="A12" s="10" t="str">
        <f>IF(B12="Device",COUNTIF(B$7:B12,B12),"")</f>
        <v/>
      </c>
      <c r="B12" s="5"/>
      <c r="C12" s="8"/>
      <c r="D12" s="5"/>
      <c r="E12" s="5"/>
      <c r="F12" s="5"/>
      <c r="G12" s="5"/>
      <c r="H12" s="5"/>
      <c r="I12" s="5"/>
      <c r="J12" s="9"/>
      <c r="K12" s="96"/>
      <c r="L12" s="97">
        <f t="shared" si="0"/>
        <v>0</v>
      </c>
      <c r="M12" s="98">
        <f t="shared" si="1"/>
        <v>0</v>
      </c>
      <c r="N12" s="100"/>
      <c r="O12" s="6"/>
    </row>
    <row r="13" spans="1:15" ht="20.149999999999999" customHeight="1" x14ac:dyDescent="0.3">
      <c r="A13" s="10" t="str">
        <f>IF(B13="Device",COUNTIF(B$7:B13,B13),"")</f>
        <v/>
      </c>
      <c r="B13" s="5"/>
      <c r="C13" s="8"/>
      <c r="D13" s="5"/>
      <c r="E13" s="5"/>
      <c r="F13" s="5"/>
      <c r="G13" s="5"/>
      <c r="H13" s="5"/>
      <c r="I13" s="5"/>
      <c r="J13" s="9"/>
      <c r="K13" s="96"/>
      <c r="L13" s="97">
        <f t="shared" si="0"/>
        <v>0</v>
      </c>
      <c r="M13" s="98">
        <f t="shared" si="1"/>
        <v>0</v>
      </c>
      <c r="N13" s="100"/>
      <c r="O13" s="6"/>
    </row>
    <row r="14" spans="1:15" ht="20.149999999999999" customHeight="1" x14ac:dyDescent="0.3">
      <c r="A14" s="10" t="str">
        <f>IF(B14="Device",COUNTIF(B$7:B14,B14),"")</f>
        <v/>
      </c>
      <c r="B14" s="5"/>
      <c r="C14" s="8"/>
      <c r="D14" s="5"/>
      <c r="E14" s="5"/>
      <c r="F14" s="5"/>
      <c r="G14" s="5"/>
      <c r="H14" s="5"/>
      <c r="I14" s="5"/>
      <c r="J14" s="9"/>
      <c r="K14" s="96"/>
      <c r="L14" s="97">
        <f t="shared" si="0"/>
        <v>0</v>
      </c>
      <c r="M14" s="98">
        <f t="shared" si="1"/>
        <v>0</v>
      </c>
      <c r="N14" s="100"/>
      <c r="O14" s="6"/>
    </row>
    <row r="15" spans="1:15" ht="20.149999999999999" customHeight="1" x14ac:dyDescent="0.3">
      <c r="A15" s="10" t="str">
        <f>IF(B15="Device",COUNTIF(B$7:B15,B15),"")</f>
        <v/>
      </c>
      <c r="B15" s="5"/>
      <c r="C15" s="8"/>
      <c r="D15" s="5"/>
      <c r="E15" s="5"/>
      <c r="F15" s="5"/>
      <c r="G15" s="5"/>
      <c r="H15" s="5"/>
      <c r="I15" s="5"/>
      <c r="J15" s="9"/>
      <c r="K15" s="96"/>
      <c r="L15" s="97">
        <f t="shared" si="0"/>
        <v>0</v>
      </c>
      <c r="M15" s="98">
        <f t="shared" si="1"/>
        <v>0</v>
      </c>
      <c r="N15" s="100"/>
      <c r="O15" s="6"/>
    </row>
    <row r="16" spans="1:15" ht="20.149999999999999" customHeight="1" x14ac:dyDescent="0.3">
      <c r="A16" s="10"/>
      <c r="B16" s="5"/>
      <c r="C16" s="8"/>
      <c r="D16" s="5"/>
      <c r="E16" s="5"/>
      <c r="F16" s="5"/>
      <c r="G16" s="5"/>
      <c r="H16" s="5"/>
      <c r="I16" s="5"/>
      <c r="J16" s="9"/>
      <c r="K16" s="96"/>
      <c r="L16" s="97">
        <f t="shared" si="0"/>
        <v>0</v>
      </c>
      <c r="M16" s="98">
        <f t="shared" si="1"/>
        <v>0</v>
      </c>
      <c r="N16" s="100"/>
      <c r="O16" s="6"/>
    </row>
    <row r="17" spans="1:15" ht="20.149999999999999" customHeight="1" x14ac:dyDescent="0.3">
      <c r="A17" s="10" t="str">
        <f>IF(B17="Device",COUNTIF(B$7:B17,B17),"")</f>
        <v/>
      </c>
      <c r="B17" s="5"/>
      <c r="C17" s="8"/>
      <c r="D17" s="5"/>
      <c r="E17" s="5"/>
      <c r="F17" s="5"/>
      <c r="G17" s="5"/>
      <c r="H17" s="5"/>
      <c r="I17" s="5"/>
      <c r="J17" s="9"/>
      <c r="K17" s="96"/>
      <c r="L17" s="97">
        <f t="shared" si="0"/>
        <v>0</v>
      </c>
      <c r="M17" s="98">
        <f t="shared" si="1"/>
        <v>0</v>
      </c>
      <c r="N17" s="100"/>
      <c r="O17" s="6"/>
    </row>
    <row r="18" spans="1:15" ht="20.149999999999999" customHeight="1" x14ac:dyDescent="0.3">
      <c r="A18" s="10" t="str">
        <f>IF(B18="Device",COUNTIF(B$7:B18,B18),"")</f>
        <v/>
      </c>
      <c r="B18" s="5"/>
      <c r="C18" s="8"/>
      <c r="D18" s="5"/>
      <c r="E18" s="5"/>
      <c r="F18" s="5"/>
      <c r="G18" s="5"/>
      <c r="H18" s="5"/>
      <c r="I18" s="5"/>
      <c r="J18" s="9"/>
      <c r="K18" s="96"/>
      <c r="L18" s="97">
        <f t="shared" si="0"/>
        <v>0</v>
      </c>
      <c r="M18" s="98">
        <f t="shared" si="1"/>
        <v>0</v>
      </c>
      <c r="N18" s="100"/>
      <c r="O18" s="6"/>
    </row>
    <row r="19" spans="1:15" ht="20.149999999999999" customHeight="1" x14ac:dyDescent="0.3">
      <c r="A19" s="10" t="str">
        <f>IF(B19="Device",COUNTIF(B$7:B19,B19),"")</f>
        <v/>
      </c>
      <c r="B19" s="5"/>
      <c r="C19" s="8"/>
      <c r="D19" s="5"/>
      <c r="E19" s="5"/>
      <c r="F19" s="5"/>
      <c r="G19" s="5"/>
      <c r="H19" s="5"/>
      <c r="I19" s="5"/>
      <c r="J19" s="9"/>
      <c r="K19" s="96"/>
      <c r="L19" s="97">
        <f t="shared" si="0"/>
        <v>0</v>
      </c>
      <c r="M19" s="98">
        <f t="shared" si="1"/>
        <v>0</v>
      </c>
      <c r="N19" s="100"/>
      <c r="O19" s="6"/>
    </row>
    <row r="20" spans="1:15" ht="20.149999999999999" customHeight="1" x14ac:dyDescent="0.3">
      <c r="A20" s="10" t="str">
        <f>IF(B20="Device",COUNTIF(B$7:B20,B20),"")</f>
        <v/>
      </c>
      <c r="B20" s="5"/>
      <c r="C20" s="8"/>
      <c r="D20" s="5"/>
      <c r="E20" s="5"/>
      <c r="F20" s="5"/>
      <c r="G20" s="5"/>
      <c r="H20" s="5"/>
      <c r="I20" s="5"/>
      <c r="J20" s="9"/>
      <c r="K20" s="96"/>
      <c r="L20" s="97">
        <f t="shared" si="0"/>
        <v>0</v>
      </c>
      <c r="M20" s="98">
        <f t="shared" si="1"/>
        <v>0</v>
      </c>
      <c r="N20" s="100"/>
      <c r="O20" s="6"/>
    </row>
    <row r="21" spans="1:15" ht="20.149999999999999" customHeight="1" x14ac:dyDescent="0.3">
      <c r="A21" s="10" t="str">
        <f>IF(B21="Device",COUNTIF(B$7:B21,B21),"")</f>
        <v/>
      </c>
      <c r="B21" s="5"/>
      <c r="C21" s="8"/>
      <c r="D21" s="5"/>
      <c r="E21" s="5"/>
      <c r="F21" s="5"/>
      <c r="G21" s="5"/>
      <c r="H21" s="5"/>
      <c r="I21" s="5"/>
      <c r="J21" s="9"/>
      <c r="K21" s="96"/>
      <c r="L21" s="97">
        <f t="shared" si="0"/>
        <v>0</v>
      </c>
      <c r="M21" s="98">
        <f t="shared" si="1"/>
        <v>0</v>
      </c>
      <c r="N21" s="100"/>
      <c r="O21" s="6"/>
    </row>
    <row r="22" spans="1:15" ht="20.149999999999999" customHeight="1" x14ac:dyDescent="0.3">
      <c r="A22" s="10" t="str">
        <f>IF(B22="Device",COUNTIF(B$7:B22,B22),"")</f>
        <v/>
      </c>
      <c r="B22" s="5"/>
      <c r="C22" s="8"/>
      <c r="D22" s="5"/>
      <c r="E22" s="5"/>
      <c r="F22" s="5"/>
      <c r="G22" s="5"/>
      <c r="H22" s="5"/>
      <c r="I22" s="5"/>
      <c r="J22" s="9"/>
      <c r="K22" s="96"/>
      <c r="L22" s="97">
        <f t="shared" si="0"/>
        <v>0</v>
      </c>
      <c r="M22" s="98">
        <f t="shared" si="1"/>
        <v>0</v>
      </c>
      <c r="N22" s="100"/>
      <c r="O22" s="6"/>
    </row>
    <row r="23" spans="1:15" ht="20.149999999999999" customHeight="1" x14ac:dyDescent="0.3">
      <c r="A23" s="10" t="str">
        <f>IF(B23="Device",COUNTIF(B$7:B23,B23),"")</f>
        <v/>
      </c>
      <c r="B23" s="5"/>
      <c r="C23" s="8"/>
      <c r="D23" s="5"/>
      <c r="E23" s="5"/>
      <c r="F23" s="5"/>
      <c r="G23" s="5"/>
      <c r="H23" s="5"/>
      <c r="I23" s="5"/>
      <c r="J23" s="9"/>
      <c r="K23" s="96"/>
      <c r="L23" s="97">
        <f t="shared" si="0"/>
        <v>0</v>
      </c>
      <c r="M23" s="98">
        <f t="shared" si="1"/>
        <v>0</v>
      </c>
      <c r="N23" s="100"/>
      <c r="O23" s="6"/>
    </row>
    <row r="24" spans="1:15" ht="20.149999999999999" customHeight="1" x14ac:dyDescent="0.3">
      <c r="A24" s="10" t="str">
        <f>IF(B24="Device",COUNTIF(B$7:B24,B24),"")</f>
        <v/>
      </c>
      <c r="B24" s="5"/>
      <c r="C24" s="8"/>
      <c r="D24" s="5"/>
      <c r="E24" s="5"/>
      <c r="F24" s="5"/>
      <c r="G24" s="5"/>
      <c r="H24" s="5"/>
      <c r="I24" s="5"/>
      <c r="J24" s="9"/>
      <c r="K24" s="96"/>
      <c r="L24" s="97">
        <f t="shared" si="0"/>
        <v>0</v>
      </c>
      <c r="M24" s="98">
        <f t="shared" si="1"/>
        <v>0</v>
      </c>
      <c r="N24" s="100"/>
      <c r="O24" s="6"/>
    </row>
    <row r="25" spans="1:15" ht="20.149999999999999" customHeight="1" x14ac:dyDescent="0.3">
      <c r="A25" s="10" t="str">
        <f>IF(B25="Device",COUNTIF(B$7:B25,B25),"")</f>
        <v/>
      </c>
      <c r="B25" s="5"/>
      <c r="C25" s="8"/>
      <c r="D25" s="5"/>
      <c r="E25" s="5"/>
      <c r="F25" s="5"/>
      <c r="G25" s="5"/>
      <c r="H25" s="5"/>
      <c r="I25" s="5"/>
      <c r="J25" s="9"/>
      <c r="K25" s="96"/>
      <c r="L25" s="97">
        <f t="shared" si="0"/>
        <v>0</v>
      </c>
      <c r="M25" s="98">
        <f t="shared" si="1"/>
        <v>0</v>
      </c>
      <c r="N25" s="100"/>
      <c r="O25" s="6"/>
    </row>
    <row r="26" spans="1:15" ht="20.149999999999999" customHeight="1" x14ac:dyDescent="0.3">
      <c r="A26" s="10" t="str">
        <f>IF(B26="Device",COUNTIF(B$7:B26,B26),"")</f>
        <v/>
      </c>
      <c r="B26" s="5"/>
      <c r="C26" s="8"/>
      <c r="D26" s="5"/>
      <c r="E26" s="5"/>
      <c r="F26" s="5"/>
      <c r="G26" s="5"/>
      <c r="H26" s="5"/>
      <c r="I26" s="5"/>
      <c r="J26" s="9"/>
      <c r="K26" s="96"/>
      <c r="L26" s="97">
        <f t="shared" si="0"/>
        <v>0</v>
      </c>
      <c r="M26" s="98">
        <f t="shared" si="1"/>
        <v>0</v>
      </c>
      <c r="N26" s="100"/>
      <c r="O26" s="6"/>
    </row>
    <row r="27" spans="1:15" ht="20.149999999999999" customHeight="1" x14ac:dyDescent="0.3">
      <c r="A27" s="10" t="str">
        <f>IF(B27="Device",COUNTIF(B$7:B27,B27),"")</f>
        <v/>
      </c>
      <c r="B27" s="5"/>
      <c r="C27" s="8"/>
      <c r="D27" s="5"/>
      <c r="E27" s="5"/>
      <c r="F27" s="5"/>
      <c r="G27" s="5"/>
      <c r="H27" s="5"/>
      <c r="I27" s="5"/>
      <c r="J27" s="9"/>
      <c r="K27" s="96"/>
      <c r="L27" s="97">
        <f t="shared" si="0"/>
        <v>0</v>
      </c>
      <c r="M27" s="98">
        <f t="shared" si="1"/>
        <v>0</v>
      </c>
      <c r="N27" s="100"/>
      <c r="O27" s="6"/>
    </row>
    <row r="28" spans="1:15" ht="20.149999999999999" customHeight="1" x14ac:dyDescent="0.3">
      <c r="A28" s="10" t="str">
        <f>IF(B28="Device",COUNTIF(B$7:B28,B28),"")</f>
        <v/>
      </c>
      <c r="B28" s="5"/>
      <c r="C28" s="8"/>
      <c r="D28" s="5"/>
      <c r="E28" s="5"/>
      <c r="F28" s="5"/>
      <c r="G28" s="5"/>
      <c r="H28" s="5"/>
      <c r="I28" s="5"/>
      <c r="J28" s="9"/>
      <c r="K28" s="96"/>
      <c r="L28" s="97">
        <f t="shared" si="0"/>
        <v>0</v>
      </c>
      <c r="M28" s="98">
        <f t="shared" si="1"/>
        <v>0</v>
      </c>
      <c r="N28" s="100"/>
      <c r="O28" s="6"/>
    </row>
    <row r="29" spans="1:15" ht="20.149999999999999" customHeight="1" x14ac:dyDescent="0.3">
      <c r="A29" s="10" t="str">
        <f>IF(B29="Device",COUNTIF(B$7:B29,B29),"")</f>
        <v/>
      </c>
      <c r="B29" s="5"/>
      <c r="C29" s="8"/>
      <c r="D29" s="5"/>
      <c r="E29" s="5"/>
      <c r="F29" s="5"/>
      <c r="G29" s="5"/>
      <c r="H29" s="5"/>
      <c r="I29" s="5"/>
      <c r="J29" s="9"/>
      <c r="K29" s="96"/>
      <c r="L29" s="97">
        <f t="shared" si="0"/>
        <v>0</v>
      </c>
      <c r="M29" s="98">
        <f t="shared" si="1"/>
        <v>0</v>
      </c>
      <c r="N29" s="100"/>
      <c r="O29" s="6"/>
    </row>
    <row r="30" spans="1:15" ht="20.149999999999999" customHeight="1" x14ac:dyDescent="0.3">
      <c r="A30" s="10" t="str">
        <f>IF(B30="Device",COUNTIF(B$7:B30,B30),"")</f>
        <v/>
      </c>
      <c r="B30" s="5"/>
      <c r="C30" s="8"/>
      <c r="D30" s="5"/>
      <c r="E30" s="5"/>
      <c r="F30" s="5"/>
      <c r="G30" s="5"/>
      <c r="H30" s="5"/>
      <c r="I30" s="5"/>
      <c r="J30" s="9"/>
      <c r="K30" s="96"/>
      <c r="L30" s="97">
        <f t="shared" si="0"/>
        <v>0</v>
      </c>
      <c r="M30" s="98">
        <f t="shared" si="1"/>
        <v>0</v>
      </c>
      <c r="N30" s="100"/>
      <c r="O30" s="6"/>
    </row>
    <row r="31" spans="1:15" ht="20.149999999999999" customHeight="1" x14ac:dyDescent="0.3">
      <c r="A31" s="10" t="str">
        <f>IF(B31="Device",COUNTIF(B$7:B31,B31),"")</f>
        <v/>
      </c>
      <c r="B31" s="5"/>
      <c r="C31" s="8"/>
      <c r="D31" s="5"/>
      <c r="E31" s="5"/>
      <c r="F31" s="5"/>
      <c r="G31" s="5"/>
      <c r="H31" s="5"/>
      <c r="I31" s="5"/>
      <c r="J31" s="9"/>
      <c r="K31" s="96"/>
      <c r="L31" s="97">
        <f t="shared" si="0"/>
        <v>0</v>
      </c>
      <c r="M31" s="98">
        <f t="shared" si="1"/>
        <v>0</v>
      </c>
      <c r="N31" s="100"/>
      <c r="O31" s="6"/>
    </row>
    <row r="32" spans="1:15" ht="20.149999999999999" customHeight="1" x14ac:dyDescent="0.3">
      <c r="A32" s="10" t="str">
        <f>IF(B32="Device",COUNTIF(B$7:B32,B32),"")</f>
        <v/>
      </c>
      <c r="B32" s="5"/>
      <c r="C32" s="8"/>
      <c r="D32" s="5"/>
      <c r="E32" s="5"/>
      <c r="F32" s="5"/>
      <c r="G32" s="5"/>
      <c r="H32" s="5"/>
      <c r="I32" s="5"/>
      <c r="J32" s="9"/>
      <c r="K32" s="96"/>
      <c r="L32" s="97">
        <f t="shared" si="0"/>
        <v>0</v>
      </c>
      <c r="M32" s="98">
        <f t="shared" si="1"/>
        <v>0</v>
      </c>
      <c r="N32" s="100"/>
      <c r="O32" s="6"/>
    </row>
    <row r="33" spans="1:15" ht="20.149999999999999" customHeight="1" x14ac:dyDescent="0.3">
      <c r="A33" s="10" t="str">
        <f>IF(B33="Device",COUNTIF(B$7:B33,B33),"")</f>
        <v/>
      </c>
      <c r="B33" s="5"/>
      <c r="C33" s="8"/>
      <c r="D33" s="5"/>
      <c r="E33" s="5"/>
      <c r="F33" s="5"/>
      <c r="G33" s="5"/>
      <c r="H33" s="5"/>
      <c r="I33" s="5"/>
      <c r="J33" s="9"/>
      <c r="K33" s="96"/>
      <c r="L33" s="97">
        <f t="shared" si="0"/>
        <v>0</v>
      </c>
      <c r="M33" s="98">
        <f t="shared" si="1"/>
        <v>0</v>
      </c>
      <c r="N33" s="100"/>
      <c r="O33" s="6"/>
    </row>
    <row r="34" spans="1:15" ht="20.149999999999999" customHeight="1" x14ac:dyDescent="0.3">
      <c r="A34" s="10" t="str">
        <f>IF(B34="Device",COUNTIF(B$7:B34,B34),"")</f>
        <v/>
      </c>
      <c r="B34" s="5"/>
      <c r="C34" s="8"/>
      <c r="D34" s="5"/>
      <c r="E34" s="5"/>
      <c r="F34" s="5"/>
      <c r="G34" s="5"/>
      <c r="H34" s="5"/>
      <c r="I34" s="5"/>
      <c r="J34" s="9"/>
      <c r="K34" s="96"/>
      <c r="L34" s="97">
        <f t="shared" si="0"/>
        <v>0</v>
      </c>
      <c r="M34" s="98">
        <f t="shared" si="1"/>
        <v>0</v>
      </c>
      <c r="N34" s="100"/>
      <c r="O34" s="6"/>
    </row>
    <row r="35" spans="1:15" ht="20.149999999999999" customHeight="1" x14ac:dyDescent="0.3">
      <c r="A35" s="10" t="str">
        <f>IF(B35="Device",COUNTIF(B$7:B35,B35),"")</f>
        <v/>
      </c>
      <c r="B35" s="5"/>
      <c r="C35" s="8"/>
      <c r="D35" s="5"/>
      <c r="E35" s="5"/>
      <c r="F35" s="5"/>
      <c r="G35" s="5"/>
      <c r="H35" s="5"/>
      <c r="I35" s="5"/>
      <c r="J35" s="9"/>
      <c r="K35" s="96"/>
      <c r="L35" s="97">
        <f t="shared" si="0"/>
        <v>0</v>
      </c>
      <c r="M35" s="98">
        <f t="shared" si="1"/>
        <v>0</v>
      </c>
      <c r="N35" s="100"/>
      <c r="O35" s="6"/>
    </row>
    <row r="36" spans="1:15" ht="20.149999999999999" customHeight="1" x14ac:dyDescent="0.3">
      <c r="A36" s="10" t="str">
        <f>IF(B36="Device",COUNTIF(B$7:B36,B36),"")</f>
        <v/>
      </c>
      <c r="B36" s="5"/>
      <c r="C36" s="8"/>
      <c r="D36" s="5"/>
      <c r="E36" s="5"/>
      <c r="F36" s="5"/>
      <c r="G36" s="5"/>
      <c r="H36" s="5"/>
      <c r="I36" s="5"/>
      <c r="J36" s="9"/>
      <c r="K36" s="96"/>
      <c r="L36" s="97">
        <f t="shared" si="0"/>
        <v>0</v>
      </c>
      <c r="M36" s="98">
        <f t="shared" si="1"/>
        <v>0</v>
      </c>
      <c r="N36" s="100"/>
      <c r="O36" s="6"/>
    </row>
    <row r="37" spans="1:15" ht="20.149999999999999" customHeight="1" x14ac:dyDescent="0.3">
      <c r="A37" s="10" t="str">
        <f>IF(B37="Device",COUNTIF(B$7:B37,B37),"")</f>
        <v/>
      </c>
      <c r="B37" s="5"/>
      <c r="C37" s="8"/>
      <c r="D37" s="5"/>
      <c r="E37" s="5"/>
      <c r="F37" s="5"/>
      <c r="G37" s="5"/>
      <c r="H37" s="5"/>
      <c r="I37" s="5"/>
      <c r="J37" s="9"/>
      <c r="K37" s="96"/>
      <c r="L37" s="97">
        <f t="shared" si="0"/>
        <v>0</v>
      </c>
      <c r="M37" s="98">
        <f t="shared" si="1"/>
        <v>0</v>
      </c>
      <c r="N37" s="100"/>
      <c r="O37" s="6"/>
    </row>
    <row r="38" spans="1:15" ht="20.149999999999999" customHeight="1" x14ac:dyDescent="0.3">
      <c r="A38" s="10" t="str">
        <f>IF(B38="Device",COUNTIF(B$7:B38,B38),"")</f>
        <v/>
      </c>
      <c r="B38" s="5"/>
      <c r="C38" s="8"/>
      <c r="D38" s="5"/>
      <c r="E38" s="5"/>
      <c r="F38" s="5"/>
      <c r="G38" s="5"/>
      <c r="H38" s="5"/>
      <c r="I38" s="5"/>
      <c r="J38" s="9"/>
      <c r="K38" s="96"/>
      <c r="L38" s="97">
        <f t="shared" si="0"/>
        <v>0</v>
      </c>
      <c r="M38" s="98">
        <f t="shared" si="1"/>
        <v>0</v>
      </c>
      <c r="N38" s="100"/>
      <c r="O38" s="6"/>
    </row>
    <row r="39" spans="1:15" ht="20.149999999999999" customHeight="1" x14ac:dyDescent="0.3">
      <c r="A39" s="10" t="str">
        <f>IF(B39="Device",COUNTIF(B$7:B39,B39),"")</f>
        <v/>
      </c>
      <c r="B39" s="5"/>
      <c r="C39" s="8"/>
      <c r="D39" s="5"/>
      <c r="E39" s="5"/>
      <c r="F39" s="5"/>
      <c r="G39" s="5"/>
      <c r="H39" s="5"/>
      <c r="I39" s="5"/>
      <c r="J39" s="9"/>
      <c r="K39" s="96"/>
      <c r="L39" s="97">
        <f t="shared" si="0"/>
        <v>0</v>
      </c>
      <c r="M39" s="98">
        <f t="shared" si="1"/>
        <v>0</v>
      </c>
      <c r="N39" s="100"/>
      <c r="O39" s="6"/>
    </row>
    <row r="40" spans="1:15" ht="20.149999999999999" customHeight="1" x14ac:dyDescent="0.3">
      <c r="A40" s="10" t="str">
        <f>IF(B40="Device",COUNTIF(B$7:B40,B40),"")</f>
        <v/>
      </c>
      <c r="B40" s="5"/>
      <c r="C40" s="8"/>
      <c r="D40" s="5"/>
      <c r="E40" s="5"/>
      <c r="F40" s="5"/>
      <c r="G40" s="5"/>
      <c r="H40" s="5"/>
      <c r="I40" s="5"/>
      <c r="J40" s="9"/>
      <c r="K40" s="96"/>
      <c r="L40" s="97">
        <f t="shared" si="0"/>
        <v>0</v>
      </c>
      <c r="M40" s="98">
        <f t="shared" si="1"/>
        <v>0</v>
      </c>
      <c r="N40" s="100"/>
      <c r="O40" s="6"/>
    </row>
    <row r="41" spans="1:15" ht="20.149999999999999" customHeight="1" x14ac:dyDescent="0.3">
      <c r="A41" s="10" t="str">
        <f>IF(B41="Device",COUNTIF(B$7:B41,B41),"")</f>
        <v/>
      </c>
      <c r="B41" s="5"/>
      <c r="C41" s="8"/>
      <c r="D41" s="5"/>
      <c r="E41" s="5"/>
      <c r="F41" s="5"/>
      <c r="G41" s="5"/>
      <c r="H41" s="5"/>
      <c r="I41" s="5"/>
      <c r="J41" s="9"/>
      <c r="K41" s="96"/>
      <c r="L41" s="97">
        <f t="shared" si="0"/>
        <v>0</v>
      </c>
      <c r="M41" s="98">
        <f t="shared" si="1"/>
        <v>0</v>
      </c>
      <c r="N41" s="100"/>
      <c r="O41" s="6"/>
    </row>
    <row r="42" spans="1:15" ht="20.149999999999999" customHeight="1" x14ac:dyDescent="0.3">
      <c r="A42" s="10" t="str">
        <f>IF(B42="Device",COUNTIF(B$7:B42,B42),"")</f>
        <v/>
      </c>
      <c r="B42" s="5"/>
      <c r="C42" s="8"/>
      <c r="D42" s="5"/>
      <c r="E42" s="5"/>
      <c r="F42" s="5"/>
      <c r="G42" s="5"/>
      <c r="H42" s="5"/>
      <c r="I42" s="5"/>
      <c r="J42" s="9"/>
      <c r="K42" s="96"/>
      <c r="L42" s="97">
        <f t="shared" si="0"/>
        <v>0</v>
      </c>
      <c r="M42" s="98">
        <f t="shared" si="1"/>
        <v>0</v>
      </c>
      <c r="N42" s="100"/>
      <c r="O42" s="6"/>
    </row>
    <row r="43" spans="1:15" ht="20.149999999999999" customHeight="1" x14ac:dyDescent="0.3">
      <c r="A43" s="10" t="str">
        <f>IF(B43="Device",COUNTIF(B$7:B43,B43),"")</f>
        <v/>
      </c>
      <c r="B43" s="5"/>
      <c r="C43" s="8"/>
      <c r="D43" s="5"/>
      <c r="E43" s="5"/>
      <c r="F43" s="5"/>
      <c r="G43" s="5"/>
      <c r="H43" s="5"/>
      <c r="I43" s="5"/>
      <c r="J43" s="9"/>
      <c r="K43" s="96"/>
      <c r="L43" s="97">
        <f t="shared" si="0"/>
        <v>0</v>
      </c>
      <c r="M43" s="98">
        <f t="shared" si="1"/>
        <v>0</v>
      </c>
      <c r="N43" s="100"/>
      <c r="O43" s="6"/>
    </row>
    <row r="44" spans="1:15" ht="20.149999999999999" customHeight="1" x14ac:dyDescent="0.3">
      <c r="A44" s="10" t="str">
        <f>IF(B44="Device",COUNTIF(B$7:B44,B44),"")</f>
        <v/>
      </c>
      <c r="B44" s="5"/>
      <c r="C44" s="8"/>
      <c r="D44" s="5"/>
      <c r="E44" s="5"/>
      <c r="F44" s="5"/>
      <c r="G44" s="5"/>
      <c r="H44" s="5"/>
      <c r="I44" s="5"/>
      <c r="J44" s="9"/>
      <c r="K44" s="96"/>
      <c r="L44" s="97">
        <f t="shared" si="0"/>
        <v>0</v>
      </c>
      <c r="M44" s="98">
        <f t="shared" si="1"/>
        <v>0</v>
      </c>
      <c r="N44" s="100"/>
      <c r="O44" s="6"/>
    </row>
    <row r="45" spans="1:15" ht="20.149999999999999" customHeight="1" x14ac:dyDescent="0.3">
      <c r="A45" s="10" t="str">
        <f>IF(B45="Device",COUNTIF(B$7:B45,B45),"")</f>
        <v/>
      </c>
      <c r="B45" s="5"/>
      <c r="C45" s="8"/>
      <c r="D45" s="5"/>
      <c r="E45" s="5"/>
      <c r="F45" s="5"/>
      <c r="G45" s="5"/>
      <c r="H45" s="5"/>
      <c r="I45" s="5"/>
      <c r="J45" s="9"/>
      <c r="K45" s="96"/>
      <c r="L45" s="97">
        <f t="shared" si="0"/>
        <v>0</v>
      </c>
      <c r="M45" s="98">
        <f t="shared" si="1"/>
        <v>0</v>
      </c>
      <c r="N45" s="100"/>
      <c r="O45" s="6"/>
    </row>
    <row r="46" spans="1:15" ht="20.149999999999999" customHeight="1" x14ac:dyDescent="0.3">
      <c r="A46" s="10" t="str">
        <f>IF(B46="Device",COUNTIF(B$7:B46,B46),"")</f>
        <v/>
      </c>
      <c r="B46" s="5"/>
      <c r="C46" s="8"/>
      <c r="D46" s="5"/>
      <c r="E46" s="5"/>
      <c r="F46" s="5"/>
      <c r="G46" s="5"/>
      <c r="H46" s="5"/>
      <c r="I46" s="5"/>
      <c r="J46" s="9"/>
      <c r="K46" s="96"/>
      <c r="L46" s="97">
        <f t="shared" si="0"/>
        <v>0</v>
      </c>
      <c r="M46" s="98">
        <f t="shared" si="1"/>
        <v>0</v>
      </c>
      <c r="N46" s="100"/>
      <c r="O46" s="6"/>
    </row>
    <row r="47" spans="1:15" ht="20.149999999999999" customHeight="1" x14ac:dyDescent="0.3">
      <c r="A47" s="10" t="str">
        <f>IF(B47="Device",COUNTIF(B$7:B47,B47),"")</f>
        <v/>
      </c>
      <c r="B47" s="5"/>
      <c r="C47" s="8"/>
      <c r="D47" s="5"/>
      <c r="E47" s="5"/>
      <c r="F47" s="5"/>
      <c r="G47" s="5"/>
      <c r="H47" s="5"/>
      <c r="I47" s="5"/>
      <c r="J47" s="9"/>
      <c r="K47" s="96"/>
      <c r="L47" s="97">
        <f t="shared" si="0"/>
        <v>0</v>
      </c>
      <c r="M47" s="98">
        <f t="shared" si="1"/>
        <v>0</v>
      </c>
      <c r="N47" s="100"/>
      <c r="O47" s="6"/>
    </row>
    <row r="48" spans="1:15" ht="20.149999999999999" customHeight="1" x14ac:dyDescent="0.3">
      <c r="A48" s="10" t="str">
        <f>IF(B48="Device",COUNTIF(B$7:B48,B48),"")</f>
        <v/>
      </c>
      <c r="B48" s="5"/>
      <c r="C48" s="8"/>
      <c r="D48" s="5"/>
      <c r="E48" s="5"/>
      <c r="F48" s="5"/>
      <c r="G48" s="5"/>
      <c r="H48" s="5"/>
      <c r="I48" s="5"/>
      <c r="J48" s="9"/>
      <c r="K48" s="96"/>
      <c r="L48" s="97">
        <f t="shared" si="0"/>
        <v>0</v>
      </c>
      <c r="M48" s="98">
        <f t="shared" si="1"/>
        <v>0</v>
      </c>
      <c r="N48" s="100"/>
      <c r="O48" s="6"/>
    </row>
    <row r="49" spans="1:15" ht="20.149999999999999" customHeight="1" x14ac:dyDescent="0.3">
      <c r="A49" s="10" t="str">
        <f>IF(B49="Device",COUNTIF(B$7:B49,B49),"")</f>
        <v/>
      </c>
      <c r="B49" s="5"/>
      <c r="C49" s="8"/>
      <c r="D49" s="5"/>
      <c r="E49" s="5"/>
      <c r="F49" s="5"/>
      <c r="G49" s="5"/>
      <c r="H49" s="5"/>
      <c r="I49" s="5"/>
      <c r="J49" s="9"/>
      <c r="K49" s="96"/>
      <c r="L49" s="97">
        <f t="shared" si="0"/>
        <v>0</v>
      </c>
      <c r="M49" s="98">
        <f t="shared" si="1"/>
        <v>0</v>
      </c>
      <c r="N49" s="100"/>
      <c r="O49" s="6"/>
    </row>
    <row r="50" spans="1:15" ht="20.149999999999999" customHeight="1" x14ac:dyDescent="0.3">
      <c r="A50" s="10" t="str">
        <f>IF(B50="Device",COUNTIF(B$7:B50,B50),"")</f>
        <v/>
      </c>
      <c r="B50" s="5"/>
      <c r="C50" s="8"/>
      <c r="D50" s="5"/>
      <c r="E50" s="5"/>
      <c r="F50" s="5"/>
      <c r="G50" s="5"/>
      <c r="H50" s="5"/>
      <c r="I50" s="5"/>
      <c r="J50" s="9"/>
      <c r="K50" s="96"/>
      <c r="L50" s="97">
        <f t="shared" si="0"/>
        <v>0</v>
      </c>
      <c r="M50" s="98">
        <f t="shared" si="1"/>
        <v>0</v>
      </c>
      <c r="N50" s="100"/>
      <c r="O50" s="6"/>
    </row>
    <row r="51" spans="1:15" ht="20.149999999999999" customHeight="1" x14ac:dyDescent="0.3">
      <c r="A51" s="10" t="str">
        <f>IF(B51="Device",COUNTIF(B$7:B51,B51),"")</f>
        <v/>
      </c>
      <c r="B51" s="5"/>
      <c r="C51" s="8"/>
      <c r="D51" s="5"/>
      <c r="E51" s="5"/>
      <c r="F51" s="5"/>
      <c r="G51" s="5"/>
      <c r="H51" s="5"/>
      <c r="I51" s="5"/>
      <c r="J51" s="9"/>
      <c r="K51" s="96"/>
      <c r="L51" s="97">
        <f t="shared" si="0"/>
        <v>0</v>
      </c>
      <c r="M51" s="98">
        <f t="shared" si="1"/>
        <v>0</v>
      </c>
      <c r="N51" s="100"/>
      <c r="O51" s="6"/>
    </row>
    <row r="52" spans="1:15" ht="20.149999999999999" customHeight="1" x14ac:dyDescent="0.3">
      <c r="A52" s="10" t="str">
        <f>IF(B52="Device",COUNTIF(B$7:B52,B52),"")</f>
        <v/>
      </c>
      <c r="B52" s="5"/>
      <c r="C52" s="8"/>
      <c r="D52" s="5"/>
      <c r="E52" s="5"/>
      <c r="F52" s="5"/>
      <c r="G52" s="5"/>
      <c r="H52" s="5"/>
      <c r="I52" s="5"/>
      <c r="J52" s="9"/>
      <c r="K52" s="96"/>
      <c r="L52" s="97">
        <f t="shared" si="0"/>
        <v>0</v>
      </c>
      <c r="M52" s="98">
        <f t="shared" si="1"/>
        <v>0</v>
      </c>
      <c r="N52" s="100"/>
      <c r="O52" s="6"/>
    </row>
    <row r="53" spans="1:15" ht="20.149999999999999" customHeight="1" x14ac:dyDescent="0.3">
      <c r="A53" s="10" t="str">
        <f>IF(B53="Device",COUNTIF(B$7:B53,B53),"")</f>
        <v/>
      </c>
      <c r="B53" s="5"/>
      <c r="C53" s="8"/>
      <c r="D53" s="5"/>
      <c r="E53" s="5"/>
      <c r="F53" s="5"/>
      <c r="G53" s="5"/>
      <c r="H53" s="5"/>
      <c r="I53" s="5"/>
      <c r="J53" s="9"/>
      <c r="K53" s="96"/>
      <c r="L53" s="97">
        <f t="shared" si="0"/>
        <v>0</v>
      </c>
      <c r="M53" s="98">
        <f t="shared" si="1"/>
        <v>0</v>
      </c>
      <c r="N53" s="100"/>
      <c r="O53" s="6"/>
    </row>
    <row r="54" spans="1:15" ht="20.149999999999999" customHeight="1" x14ac:dyDescent="0.3">
      <c r="A54" s="10" t="str">
        <f>IF(B54="Device",COUNTIF(B$7:B54,B54),"")</f>
        <v/>
      </c>
      <c r="B54" s="5"/>
      <c r="C54" s="8"/>
      <c r="D54" s="5"/>
      <c r="E54" s="5"/>
      <c r="F54" s="5"/>
      <c r="G54" s="5"/>
      <c r="H54" s="5"/>
      <c r="I54" s="5"/>
      <c r="J54" s="9"/>
      <c r="K54" s="96"/>
      <c r="L54" s="97">
        <f t="shared" si="0"/>
        <v>0</v>
      </c>
      <c r="M54" s="98">
        <f t="shared" si="1"/>
        <v>0</v>
      </c>
      <c r="N54" s="100"/>
      <c r="O54" s="6"/>
    </row>
    <row r="55" spans="1:15" ht="20.149999999999999" customHeight="1" x14ac:dyDescent="0.3">
      <c r="A55" s="10" t="str">
        <f>IF(B55="Device",COUNTIF(B$7:B55,B55),"")</f>
        <v/>
      </c>
      <c r="B55" s="5"/>
      <c r="C55" s="8"/>
      <c r="D55" s="5"/>
      <c r="E55" s="5"/>
      <c r="F55" s="5"/>
      <c r="G55" s="5"/>
      <c r="H55" s="5"/>
      <c r="I55" s="5"/>
      <c r="J55" s="9"/>
      <c r="K55" s="96"/>
      <c r="L55" s="97">
        <f t="shared" si="0"/>
        <v>0</v>
      </c>
      <c r="M55" s="98">
        <f t="shared" si="1"/>
        <v>0</v>
      </c>
      <c r="N55" s="100"/>
      <c r="O55" s="6"/>
    </row>
    <row r="56" spans="1:15" ht="20.149999999999999" customHeight="1" x14ac:dyDescent="0.3">
      <c r="A56" s="10" t="str">
        <f>IF(B56="Device",COUNTIF(B$7:B56,B56),"")</f>
        <v/>
      </c>
      <c r="B56" s="5"/>
      <c r="C56" s="8"/>
      <c r="D56" s="5"/>
      <c r="E56" s="5"/>
      <c r="F56" s="5"/>
      <c r="G56" s="5"/>
      <c r="H56" s="5"/>
      <c r="I56" s="5"/>
      <c r="J56" s="9"/>
      <c r="K56" s="96"/>
      <c r="L56" s="97">
        <f t="shared" si="0"/>
        <v>0</v>
      </c>
      <c r="M56" s="98">
        <f t="shared" si="1"/>
        <v>0</v>
      </c>
      <c r="N56" s="100"/>
      <c r="O56" s="6"/>
    </row>
    <row r="57" spans="1:15" ht="20.149999999999999" customHeight="1" x14ac:dyDescent="0.3">
      <c r="A57" s="10" t="str">
        <f>IF(B57="Device",COUNTIF(B$7:B57,B57),"")</f>
        <v/>
      </c>
      <c r="B57" s="5"/>
      <c r="C57" s="8"/>
      <c r="D57" s="5"/>
      <c r="E57" s="5"/>
      <c r="F57" s="5"/>
      <c r="G57" s="5"/>
      <c r="H57" s="5"/>
      <c r="I57" s="5"/>
      <c r="J57" s="9"/>
      <c r="K57" s="96"/>
      <c r="L57" s="97">
        <f t="shared" si="0"/>
        <v>0</v>
      </c>
      <c r="M57" s="98">
        <f t="shared" si="1"/>
        <v>0</v>
      </c>
      <c r="N57" s="100"/>
      <c r="O57" s="6"/>
    </row>
    <row r="58" spans="1:15" ht="20.149999999999999" customHeight="1" x14ac:dyDescent="0.3">
      <c r="A58" s="10" t="str">
        <f>IF(B58="Device",COUNTIF(B$7:B58,B58),"")</f>
        <v/>
      </c>
      <c r="B58" s="5"/>
      <c r="C58" s="8"/>
      <c r="D58" s="5"/>
      <c r="E58" s="5"/>
      <c r="F58" s="5"/>
      <c r="G58" s="5"/>
      <c r="H58" s="5"/>
      <c r="I58" s="5"/>
      <c r="J58" s="9"/>
      <c r="K58" s="96"/>
      <c r="L58" s="97">
        <f t="shared" si="0"/>
        <v>0</v>
      </c>
      <c r="M58" s="98">
        <f t="shared" si="1"/>
        <v>0</v>
      </c>
      <c r="N58" s="100"/>
      <c r="O58" s="6"/>
    </row>
    <row r="59" spans="1:15" ht="20.149999999999999" customHeight="1" x14ac:dyDescent="0.3">
      <c r="A59" s="10" t="str">
        <f>IF(B59="Device",COUNTIF(B$7:B59,B59),"")</f>
        <v/>
      </c>
      <c r="B59" s="5"/>
      <c r="C59" s="8"/>
      <c r="D59" s="5"/>
      <c r="E59" s="5"/>
      <c r="F59" s="5"/>
      <c r="G59" s="5"/>
      <c r="H59" s="5"/>
      <c r="I59" s="5"/>
      <c r="J59" s="9"/>
      <c r="K59" s="96"/>
      <c r="L59" s="97">
        <f t="shared" si="0"/>
        <v>0</v>
      </c>
      <c r="M59" s="98">
        <f t="shared" si="1"/>
        <v>0</v>
      </c>
      <c r="N59" s="100"/>
      <c r="O59" s="6"/>
    </row>
    <row r="60" spans="1:15" ht="20.149999999999999" customHeight="1" x14ac:dyDescent="0.3">
      <c r="A60" s="10" t="str">
        <f>IF(B60="Device",COUNTIF(B$7:B60,B60),"")</f>
        <v/>
      </c>
      <c r="B60" s="5"/>
      <c r="C60" s="8"/>
      <c r="D60" s="5"/>
      <c r="E60" s="5"/>
      <c r="F60" s="5"/>
      <c r="G60" s="5"/>
      <c r="H60" s="5"/>
      <c r="I60" s="5"/>
      <c r="J60" s="9"/>
      <c r="K60" s="96"/>
      <c r="L60" s="97">
        <f t="shared" si="0"/>
        <v>0</v>
      </c>
      <c r="M60" s="98">
        <f t="shared" si="1"/>
        <v>0</v>
      </c>
      <c r="N60" s="100"/>
      <c r="O60" s="6"/>
    </row>
    <row r="61" spans="1:15" ht="20.149999999999999" customHeight="1" x14ac:dyDescent="0.3">
      <c r="A61" s="10" t="str">
        <f>IF(B61="Device",COUNTIF(B$7:B61,B61),"")</f>
        <v/>
      </c>
      <c r="B61" s="5"/>
      <c r="C61" s="8"/>
      <c r="D61" s="5"/>
      <c r="E61" s="5"/>
      <c r="F61" s="5"/>
      <c r="G61" s="5"/>
      <c r="H61" s="5"/>
      <c r="I61" s="5"/>
      <c r="J61" s="9"/>
      <c r="K61" s="96"/>
      <c r="L61" s="97">
        <f t="shared" si="0"/>
        <v>0</v>
      </c>
      <c r="M61" s="98">
        <f t="shared" si="1"/>
        <v>0</v>
      </c>
      <c r="N61" s="100"/>
      <c r="O61" s="6"/>
    </row>
    <row r="62" spans="1:15" ht="20.149999999999999" customHeight="1" x14ac:dyDescent="0.3">
      <c r="A62" s="10" t="str">
        <f>IF(B62="Device",COUNTIF(B$7:B62,B62),"")</f>
        <v/>
      </c>
      <c r="B62" s="5"/>
      <c r="C62" s="8"/>
      <c r="D62" s="5"/>
      <c r="E62" s="5"/>
      <c r="F62" s="5"/>
      <c r="G62" s="5"/>
      <c r="H62" s="5"/>
      <c r="I62" s="5"/>
      <c r="J62" s="9"/>
      <c r="K62" s="96"/>
      <c r="L62" s="97">
        <f t="shared" si="0"/>
        <v>0</v>
      </c>
      <c r="M62" s="98">
        <f t="shared" si="1"/>
        <v>0</v>
      </c>
      <c r="N62" s="100"/>
      <c r="O62" s="6"/>
    </row>
    <row r="63" spans="1:15" ht="20.149999999999999" customHeight="1" x14ac:dyDescent="0.3">
      <c r="A63" s="10" t="str">
        <f>IF(B63="Device",COUNTIF(B$7:B63,B63),"")</f>
        <v/>
      </c>
      <c r="B63" s="5"/>
      <c r="C63" s="8"/>
      <c r="D63" s="5"/>
      <c r="E63" s="5"/>
      <c r="F63" s="5"/>
      <c r="G63" s="5"/>
      <c r="H63" s="5"/>
      <c r="I63" s="5"/>
      <c r="J63" s="9"/>
      <c r="K63" s="96"/>
      <c r="L63" s="97">
        <f t="shared" si="0"/>
        <v>0</v>
      </c>
      <c r="M63" s="98">
        <f t="shared" si="1"/>
        <v>0</v>
      </c>
      <c r="N63" s="100"/>
      <c r="O63" s="6"/>
    </row>
    <row r="64" spans="1:15" ht="20.149999999999999" customHeight="1" x14ac:dyDescent="0.3">
      <c r="A64" s="10" t="str">
        <f>IF(B64="Device",COUNTIF(B$7:B64,B64),"")</f>
        <v/>
      </c>
      <c r="B64" s="5"/>
      <c r="C64" s="8"/>
      <c r="D64" s="5"/>
      <c r="E64" s="5"/>
      <c r="F64" s="5"/>
      <c r="G64" s="5"/>
      <c r="H64" s="5"/>
      <c r="I64" s="5"/>
      <c r="J64" s="9"/>
      <c r="K64" s="96"/>
      <c r="L64" s="97">
        <f t="shared" si="0"/>
        <v>0</v>
      </c>
      <c r="M64" s="98">
        <f t="shared" si="1"/>
        <v>0</v>
      </c>
      <c r="N64" s="100"/>
      <c r="O64" s="6"/>
    </row>
    <row r="65" spans="1:15" ht="20.149999999999999" customHeight="1" x14ac:dyDescent="0.3">
      <c r="A65" s="10" t="str">
        <f>IF(B65="Device",COUNTIF(B$7:B65,B65),"")</f>
        <v/>
      </c>
      <c r="B65" s="5"/>
      <c r="C65" s="8"/>
      <c r="D65" s="5"/>
      <c r="E65" s="5"/>
      <c r="F65" s="5"/>
      <c r="G65" s="5"/>
      <c r="H65" s="5"/>
      <c r="I65" s="5"/>
      <c r="J65" s="9"/>
      <c r="K65" s="96"/>
      <c r="L65" s="97">
        <f t="shared" si="0"/>
        <v>0</v>
      </c>
      <c r="M65" s="98">
        <f t="shared" si="1"/>
        <v>0</v>
      </c>
      <c r="N65" s="100"/>
      <c r="O65" s="6"/>
    </row>
    <row r="66" spans="1:15" ht="20.149999999999999" customHeight="1" x14ac:dyDescent="0.3">
      <c r="A66" s="10" t="str">
        <f>IF(B66="Device",COUNTIF(B$7:B66,B66),"")</f>
        <v/>
      </c>
      <c r="B66" s="5"/>
      <c r="C66" s="8"/>
      <c r="D66" s="5"/>
      <c r="E66" s="5"/>
      <c r="F66" s="5"/>
      <c r="G66" s="5"/>
      <c r="H66" s="5"/>
      <c r="I66" s="5"/>
      <c r="J66" s="9"/>
      <c r="K66" s="96"/>
      <c r="L66" s="97">
        <f t="shared" si="0"/>
        <v>0</v>
      </c>
      <c r="M66" s="98">
        <f t="shared" si="1"/>
        <v>0</v>
      </c>
      <c r="N66" s="100"/>
      <c r="O66" s="6"/>
    </row>
    <row r="67" spans="1:15" ht="20.149999999999999" customHeight="1" x14ac:dyDescent="0.3">
      <c r="A67" s="10" t="str">
        <f>IF(B67="Device",COUNTIF(B$7:B67,B67),"")</f>
        <v/>
      </c>
      <c r="B67" s="5"/>
      <c r="C67" s="8"/>
      <c r="D67" s="5"/>
      <c r="E67" s="5"/>
      <c r="F67" s="5"/>
      <c r="G67" s="5"/>
      <c r="H67" s="5"/>
      <c r="I67" s="5"/>
      <c r="J67" s="9"/>
      <c r="K67" s="96"/>
      <c r="L67" s="97">
        <f t="shared" si="0"/>
        <v>0</v>
      </c>
      <c r="M67" s="98">
        <f t="shared" si="1"/>
        <v>0</v>
      </c>
      <c r="N67" s="100"/>
      <c r="O67" s="6"/>
    </row>
    <row r="68" spans="1:15" ht="20.149999999999999" customHeight="1" x14ac:dyDescent="0.3">
      <c r="A68" s="10" t="str">
        <f>IF(B68="Device",COUNTIF(B$7:B68,B68),"")</f>
        <v/>
      </c>
      <c r="B68" s="5"/>
      <c r="C68" s="8"/>
      <c r="D68" s="5"/>
      <c r="E68" s="5"/>
      <c r="F68" s="5"/>
      <c r="G68" s="5"/>
      <c r="H68" s="5"/>
      <c r="I68" s="5"/>
      <c r="J68" s="9"/>
      <c r="K68" s="96"/>
      <c r="L68" s="97">
        <f t="shared" si="0"/>
        <v>0</v>
      </c>
      <c r="M68" s="98">
        <f t="shared" si="1"/>
        <v>0</v>
      </c>
      <c r="N68" s="100"/>
      <c r="O68" s="6"/>
    </row>
    <row r="69" spans="1:15" ht="20.149999999999999" customHeight="1" x14ac:dyDescent="0.3">
      <c r="A69" s="10" t="str">
        <f>IF(B69="Device",COUNTIF(B$7:B69,B69),"")</f>
        <v/>
      </c>
      <c r="B69" s="5"/>
      <c r="C69" s="8"/>
      <c r="D69" s="5"/>
      <c r="E69" s="5"/>
      <c r="F69" s="5"/>
      <c r="G69" s="5"/>
      <c r="H69" s="5"/>
      <c r="I69" s="5"/>
      <c r="J69" s="9"/>
      <c r="K69" s="96"/>
      <c r="L69" s="97">
        <f t="shared" si="0"/>
        <v>0</v>
      </c>
      <c r="M69" s="98">
        <f t="shared" si="1"/>
        <v>0</v>
      </c>
      <c r="N69" s="100"/>
      <c r="O69" s="6"/>
    </row>
    <row r="70" spans="1:15" ht="20.149999999999999" customHeight="1" x14ac:dyDescent="0.3">
      <c r="A70" s="10" t="str">
        <f>IF(B70="Device",COUNTIF(B$7:B70,B70),"")</f>
        <v/>
      </c>
      <c r="B70" s="5"/>
      <c r="C70" s="8"/>
      <c r="D70" s="5"/>
      <c r="E70" s="5"/>
      <c r="F70" s="5"/>
      <c r="G70" s="5"/>
      <c r="H70" s="5"/>
      <c r="I70" s="5"/>
      <c r="J70" s="9"/>
      <c r="K70" s="96"/>
      <c r="L70" s="97">
        <f t="shared" si="0"/>
        <v>0</v>
      </c>
      <c r="M70" s="98">
        <f t="shared" si="1"/>
        <v>0</v>
      </c>
      <c r="N70" s="100"/>
      <c r="O70" s="6"/>
    </row>
    <row r="71" spans="1:15" ht="20.149999999999999" customHeight="1" x14ac:dyDescent="0.3">
      <c r="A71" s="10" t="str">
        <f>IF(B71="Device",COUNTIF(B$7:B71,B71),"")</f>
        <v/>
      </c>
      <c r="B71" s="5"/>
      <c r="C71" s="8"/>
      <c r="D71" s="5"/>
      <c r="E71" s="5"/>
      <c r="F71" s="5"/>
      <c r="G71" s="5"/>
      <c r="H71" s="5"/>
      <c r="I71" s="5"/>
      <c r="J71" s="9"/>
      <c r="K71" s="96"/>
      <c r="L71" s="97">
        <f t="shared" si="0"/>
        <v>0</v>
      </c>
      <c r="M71" s="98">
        <f t="shared" si="1"/>
        <v>0</v>
      </c>
      <c r="N71" s="100"/>
      <c r="O71" s="6"/>
    </row>
    <row r="72" spans="1:15" ht="20.149999999999999" customHeight="1" x14ac:dyDescent="0.3">
      <c r="A72" s="10" t="str">
        <f>IF(B72="Device",COUNTIF(B$7:B72,B72),"")</f>
        <v/>
      </c>
      <c r="B72" s="5"/>
      <c r="C72" s="8"/>
      <c r="D72" s="5"/>
      <c r="E72" s="5"/>
      <c r="F72" s="5"/>
      <c r="G72" s="5"/>
      <c r="H72" s="5"/>
      <c r="I72" s="5"/>
      <c r="J72" s="9"/>
      <c r="K72" s="96"/>
      <c r="L72" s="97">
        <f t="shared" ref="L72:L111" si="2">K72*1.1</f>
        <v>0</v>
      </c>
      <c r="M72" s="98">
        <f t="shared" ref="M72:M111" si="3">L72*J72</f>
        <v>0</v>
      </c>
      <c r="N72" s="100"/>
      <c r="O72" s="6"/>
    </row>
    <row r="73" spans="1:15" ht="20.149999999999999" customHeight="1" x14ac:dyDescent="0.3">
      <c r="A73" s="10" t="str">
        <f>IF(B73="Device",COUNTIF(B$7:B73,B73),"")</f>
        <v/>
      </c>
      <c r="B73" s="5"/>
      <c r="C73" s="8"/>
      <c r="D73" s="5"/>
      <c r="E73" s="5"/>
      <c r="F73" s="5"/>
      <c r="G73" s="5"/>
      <c r="H73" s="5"/>
      <c r="I73" s="5"/>
      <c r="J73" s="9"/>
      <c r="K73" s="96"/>
      <c r="L73" s="97">
        <f t="shared" si="2"/>
        <v>0</v>
      </c>
      <c r="M73" s="98">
        <f t="shared" si="3"/>
        <v>0</v>
      </c>
      <c r="N73" s="100"/>
      <c r="O73" s="6"/>
    </row>
    <row r="74" spans="1:15" ht="20.149999999999999" customHeight="1" x14ac:dyDescent="0.3">
      <c r="A74" s="10" t="str">
        <f>IF(B74="Device",COUNTIF(B$7:B74,B74),"")</f>
        <v/>
      </c>
      <c r="B74" s="5"/>
      <c r="C74" s="8"/>
      <c r="D74" s="5"/>
      <c r="E74" s="5"/>
      <c r="F74" s="5"/>
      <c r="G74" s="5"/>
      <c r="H74" s="5"/>
      <c r="I74" s="5"/>
      <c r="J74" s="9"/>
      <c r="K74" s="96"/>
      <c r="L74" s="97">
        <f t="shared" si="2"/>
        <v>0</v>
      </c>
      <c r="M74" s="98">
        <f t="shared" si="3"/>
        <v>0</v>
      </c>
      <c r="N74" s="100"/>
      <c r="O74" s="6"/>
    </row>
    <row r="75" spans="1:15" ht="20.149999999999999" customHeight="1" x14ac:dyDescent="0.3">
      <c r="A75" s="10" t="str">
        <f>IF(B75="Device",COUNTIF(B$7:B75,B75),"")</f>
        <v/>
      </c>
      <c r="B75" s="5"/>
      <c r="C75" s="8"/>
      <c r="D75" s="5"/>
      <c r="E75" s="5"/>
      <c r="F75" s="5"/>
      <c r="G75" s="5"/>
      <c r="H75" s="5"/>
      <c r="I75" s="5"/>
      <c r="J75" s="9"/>
      <c r="K75" s="96"/>
      <c r="L75" s="97">
        <f t="shared" si="2"/>
        <v>0</v>
      </c>
      <c r="M75" s="98">
        <f t="shared" si="3"/>
        <v>0</v>
      </c>
      <c r="N75" s="100"/>
      <c r="O75" s="6"/>
    </row>
    <row r="76" spans="1:15" ht="20.149999999999999" customHeight="1" x14ac:dyDescent="0.3">
      <c r="A76" s="10" t="str">
        <f>IF(B76="Device",COUNTIF(B$7:B76,B76),"")</f>
        <v/>
      </c>
      <c r="B76" s="5"/>
      <c r="C76" s="8"/>
      <c r="D76" s="5"/>
      <c r="E76" s="5"/>
      <c r="F76" s="5"/>
      <c r="G76" s="5"/>
      <c r="H76" s="5"/>
      <c r="I76" s="5"/>
      <c r="J76" s="9"/>
      <c r="K76" s="96"/>
      <c r="L76" s="97">
        <f t="shared" si="2"/>
        <v>0</v>
      </c>
      <c r="M76" s="98">
        <f t="shared" si="3"/>
        <v>0</v>
      </c>
      <c r="N76" s="100"/>
      <c r="O76" s="6"/>
    </row>
    <row r="77" spans="1:15" ht="20.149999999999999" customHeight="1" x14ac:dyDescent="0.3">
      <c r="A77" s="10" t="str">
        <f>IF(B77="Device",COUNTIF(B$7:B77,B77),"")</f>
        <v/>
      </c>
      <c r="B77" s="5"/>
      <c r="C77" s="8"/>
      <c r="D77" s="5"/>
      <c r="E77" s="5"/>
      <c r="F77" s="5"/>
      <c r="G77" s="5"/>
      <c r="H77" s="5"/>
      <c r="I77" s="5"/>
      <c r="J77" s="9"/>
      <c r="K77" s="96"/>
      <c r="L77" s="97">
        <f t="shared" si="2"/>
        <v>0</v>
      </c>
      <c r="M77" s="98">
        <f t="shared" si="3"/>
        <v>0</v>
      </c>
      <c r="N77" s="100"/>
      <c r="O77" s="6"/>
    </row>
    <row r="78" spans="1:15" ht="20.149999999999999" customHeight="1" x14ac:dyDescent="0.3">
      <c r="A78" s="10" t="str">
        <f>IF(B78="Device",COUNTIF(B$7:B78,B78),"")</f>
        <v/>
      </c>
      <c r="B78" s="5"/>
      <c r="C78" s="8"/>
      <c r="D78" s="5"/>
      <c r="E78" s="5"/>
      <c r="F78" s="5"/>
      <c r="G78" s="5"/>
      <c r="H78" s="5"/>
      <c r="I78" s="5"/>
      <c r="J78" s="9"/>
      <c r="K78" s="96"/>
      <c r="L78" s="97">
        <f t="shared" si="2"/>
        <v>0</v>
      </c>
      <c r="M78" s="98">
        <f t="shared" si="3"/>
        <v>0</v>
      </c>
      <c r="N78" s="100"/>
      <c r="O78" s="6"/>
    </row>
    <row r="79" spans="1:15" ht="20.149999999999999" customHeight="1" x14ac:dyDescent="0.3">
      <c r="A79" s="10" t="str">
        <f>IF(B79="Device",COUNTIF(B$7:B79,B79),"")</f>
        <v/>
      </c>
      <c r="B79" s="5"/>
      <c r="C79" s="8"/>
      <c r="D79" s="5"/>
      <c r="E79" s="5"/>
      <c r="F79" s="5"/>
      <c r="G79" s="5"/>
      <c r="H79" s="5"/>
      <c r="I79" s="5"/>
      <c r="J79" s="9"/>
      <c r="K79" s="96"/>
      <c r="L79" s="97">
        <f t="shared" si="2"/>
        <v>0</v>
      </c>
      <c r="M79" s="98">
        <f t="shared" si="3"/>
        <v>0</v>
      </c>
      <c r="N79" s="100"/>
      <c r="O79" s="6"/>
    </row>
    <row r="80" spans="1:15" ht="20.149999999999999" customHeight="1" x14ac:dyDescent="0.3">
      <c r="A80" s="10" t="str">
        <f>IF(B80="Device",COUNTIF(B$7:B80,B80),"")</f>
        <v/>
      </c>
      <c r="B80" s="5"/>
      <c r="C80" s="8"/>
      <c r="D80" s="5"/>
      <c r="E80" s="5"/>
      <c r="F80" s="5"/>
      <c r="G80" s="5"/>
      <c r="H80" s="5"/>
      <c r="I80" s="5"/>
      <c r="J80" s="9"/>
      <c r="K80" s="96"/>
      <c r="L80" s="97">
        <f t="shared" si="2"/>
        <v>0</v>
      </c>
      <c r="M80" s="98">
        <f t="shared" si="3"/>
        <v>0</v>
      </c>
      <c r="N80" s="100"/>
      <c r="O80" s="6"/>
    </row>
    <row r="81" spans="1:15" ht="20.149999999999999" customHeight="1" x14ac:dyDescent="0.3">
      <c r="A81" s="10" t="str">
        <f>IF(B81="Device",COUNTIF(B$7:B81,B81),"")</f>
        <v/>
      </c>
      <c r="B81" s="5"/>
      <c r="C81" s="8"/>
      <c r="D81" s="5"/>
      <c r="E81" s="5"/>
      <c r="F81" s="5"/>
      <c r="G81" s="5"/>
      <c r="H81" s="5"/>
      <c r="I81" s="5"/>
      <c r="J81" s="9"/>
      <c r="K81" s="96"/>
      <c r="L81" s="97">
        <f t="shared" si="2"/>
        <v>0</v>
      </c>
      <c r="M81" s="98">
        <f t="shared" si="3"/>
        <v>0</v>
      </c>
      <c r="N81" s="100"/>
      <c r="O81" s="6"/>
    </row>
    <row r="82" spans="1:15" ht="20.149999999999999" customHeight="1" x14ac:dyDescent="0.3">
      <c r="A82" s="10" t="str">
        <f>IF(B82="Device",COUNTIF(B$7:B82,B82),"")</f>
        <v/>
      </c>
      <c r="B82" s="5"/>
      <c r="C82" s="8"/>
      <c r="D82" s="5"/>
      <c r="E82" s="5"/>
      <c r="F82" s="5"/>
      <c r="G82" s="5"/>
      <c r="H82" s="5"/>
      <c r="I82" s="5"/>
      <c r="J82" s="9"/>
      <c r="K82" s="96"/>
      <c r="L82" s="97">
        <f t="shared" si="2"/>
        <v>0</v>
      </c>
      <c r="M82" s="98">
        <f t="shared" si="3"/>
        <v>0</v>
      </c>
      <c r="N82" s="100"/>
      <c r="O82" s="6"/>
    </row>
    <row r="83" spans="1:15" ht="20.149999999999999" customHeight="1" x14ac:dyDescent="0.3">
      <c r="A83" s="10" t="str">
        <f>IF(B83="Device",COUNTIF(B$7:B83,B83),"")</f>
        <v/>
      </c>
      <c r="B83" s="5"/>
      <c r="C83" s="8"/>
      <c r="D83" s="5"/>
      <c r="E83" s="5"/>
      <c r="F83" s="5"/>
      <c r="G83" s="5"/>
      <c r="H83" s="5"/>
      <c r="I83" s="5"/>
      <c r="J83" s="9"/>
      <c r="K83" s="96"/>
      <c r="L83" s="97">
        <f t="shared" si="2"/>
        <v>0</v>
      </c>
      <c r="M83" s="98">
        <f t="shared" si="3"/>
        <v>0</v>
      </c>
      <c r="N83" s="100"/>
      <c r="O83" s="6"/>
    </row>
    <row r="84" spans="1:15" ht="20.149999999999999" customHeight="1" x14ac:dyDescent="0.3">
      <c r="A84" s="10" t="str">
        <f>IF(B84="Device",COUNTIF(B$7:B84,B84),"")</f>
        <v/>
      </c>
      <c r="B84" s="5"/>
      <c r="C84" s="8"/>
      <c r="D84" s="5"/>
      <c r="E84" s="5"/>
      <c r="F84" s="5"/>
      <c r="G84" s="5"/>
      <c r="H84" s="5"/>
      <c r="I84" s="5"/>
      <c r="J84" s="9"/>
      <c r="K84" s="96"/>
      <c r="L84" s="97">
        <f t="shared" si="2"/>
        <v>0</v>
      </c>
      <c r="M84" s="98">
        <f t="shared" si="3"/>
        <v>0</v>
      </c>
      <c r="N84" s="100"/>
      <c r="O84" s="6"/>
    </row>
    <row r="85" spans="1:15" ht="20.149999999999999" customHeight="1" x14ac:dyDescent="0.3">
      <c r="A85" s="10" t="str">
        <f>IF(B85="Device",COUNTIF(B$7:B85,B85),"")</f>
        <v/>
      </c>
      <c r="B85" s="5"/>
      <c r="C85" s="8"/>
      <c r="D85" s="5"/>
      <c r="E85" s="5"/>
      <c r="F85" s="5"/>
      <c r="G85" s="5"/>
      <c r="H85" s="5"/>
      <c r="I85" s="5"/>
      <c r="J85" s="9"/>
      <c r="K85" s="96"/>
      <c r="L85" s="97">
        <f t="shared" si="2"/>
        <v>0</v>
      </c>
      <c r="M85" s="98">
        <f t="shared" si="3"/>
        <v>0</v>
      </c>
      <c r="N85" s="100"/>
      <c r="O85" s="6"/>
    </row>
    <row r="86" spans="1:15" ht="20.149999999999999" customHeight="1" x14ac:dyDescent="0.3">
      <c r="A86" s="10" t="str">
        <f>IF(B86="Device",COUNTIF(B$7:B86,B86),"")</f>
        <v/>
      </c>
      <c r="B86" s="5"/>
      <c r="C86" s="8"/>
      <c r="D86" s="5"/>
      <c r="E86" s="5"/>
      <c r="F86" s="5"/>
      <c r="G86" s="5"/>
      <c r="H86" s="5"/>
      <c r="I86" s="5"/>
      <c r="J86" s="9"/>
      <c r="K86" s="96"/>
      <c r="L86" s="97">
        <f t="shared" si="2"/>
        <v>0</v>
      </c>
      <c r="M86" s="98">
        <f t="shared" si="3"/>
        <v>0</v>
      </c>
      <c r="N86" s="100"/>
      <c r="O86" s="6"/>
    </row>
    <row r="87" spans="1:15" ht="20.149999999999999" customHeight="1" x14ac:dyDescent="0.3">
      <c r="A87" s="10" t="str">
        <f>IF(B87="Device",COUNTIF(B$7:B87,B87),"")</f>
        <v/>
      </c>
      <c r="B87" s="5"/>
      <c r="C87" s="8"/>
      <c r="D87" s="5"/>
      <c r="E87" s="5"/>
      <c r="F87" s="5"/>
      <c r="G87" s="5"/>
      <c r="H87" s="5"/>
      <c r="I87" s="5"/>
      <c r="J87" s="9"/>
      <c r="K87" s="96"/>
      <c r="L87" s="97">
        <f t="shared" si="2"/>
        <v>0</v>
      </c>
      <c r="M87" s="98">
        <f t="shared" si="3"/>
        <v>0</v>
      </c>
      <c r="N87" s="100"/>
      <c r="O87" s="6"/>
    </row>
    <row r="88" spans="1:15" ht="20.149999999999999" customHeight="1" x14ac:dyDescent="0.3">
      <c r="A88" s="10" t="str">
        <f>IF(B88="Device",COUNTIF(B$7:B88,B88),"")</f>
        <v/>
      </c>
      <c r="B88" s="5"/>
      <c r="C88" s="8"/>
      <c r="D88" s="5"/>
      <c r="E88" s="5"/>
      <c r="F88" s="5"/>
      <c r="G88" s="5"/>
      <c r="H88" s="5"/>
      <c r="I88" s="5"/>
      <c r="J88" s="9"/>
      <c r="K88" s="96"/>
      <c r="L88" s="97">
        <f t="shared" si="2"/>
        <v>0</v>
      </c>
      <c r="M88" s="98">
        <f t="shared" si="3"/>
        <v>0</v>
      </c>
      <c r="N88" s="100"/>
      <c r="O88" s="6"/>
    </row>
    <row r="89" spans="1:15" ht="20.149999999999999" customHeight="1" x14ac:dyDescent="0.3">
      <c r="A89" s="10" t="str">
        <f>IF(B89="Device",COUNTIF(B$7:B89,B89),"")</f>
        <v/>
      </c>
      <c r="B89" s="5"/>
      <c r="C89" s="8"/>
      <c r="D89" s="5"/>
      <c r="E89" s="5"/>
      <c r="F89" s="5"/>
      <c r="G89" s="5"/>
      <c r="H89" s="5"/>
      <c r="I89" s="5"/>
      <c r="J89" s="9"/>
      <c r="K89" s="96"/>
      <c r="L89" s="97">
        <f t="shared" si="2"/>
        <v>0</v>
      </c>
      <c r="M89" s="98">
        <f t="shared" si="3"/>
        <v>0</v>
      </c>
      <c r="N89" s="100"/>
      <c r="O89" s="6"/>
    </row>
    <row r="90" spans="1:15" ht="20.149999999999999" customHeight="1" x14ac:dyDescent="0.3">
      <c r="A90" s="10" t="str">
        <f>IF(B90="Device",COUNTIF(B$7:B90,B90),"")</f>
        <v/>
      </c>
      <c r="B90" s="5"/>
      <c r="C90" s="8"/>
      <c r="D90" s="5"/>
      <c r="E90" s="5"/>
      <c r="F90" s="5"/>
      <c r="G90" s="5"/>
      <c r="H90" s="5"/>
      <c r="I90" s="5"/>
      <c r="J90" s="9"/>
      <c r="K90" s="96"/>
      <c r="L90" s="97">
        <f t="shared" si="2"/>
        <v>0</v>
      </c>
      <c r="M90" s="98">
        <f t="shared" si="3"/>
        <v>0</v>
      </c>
      <c r="N90" s="100"/>
      <c r="O90" s="6"/>
    </row>
    <row r="91" spans="1:15" ht="20.149999999999999" customHeight="1" x14ac:dyDescent="0.3">
      <c r="A91" s="10" t="str">
        <f>IF(B91="Device",COUNTIF(B$7:B91,B91),"")</f>
        <v/>
      </c>
      <c r="B91" s="5"/>
      <c r="C91" s="8"/>
      <c r="D91" s="5"/>
      <c r="E91" s="5"/>
      <c r="F91" s="5"/>
      <c r="G91" s="5"/>
      <c r="H91" s="5"/>
      <c r="I91" s="5"/>
      <c r="J91" s="9"/>
      <c r="K91" s="96"/>
      <c r="L91" s="97">
        <f t="shared" si="2"/>
        <v>0</v>
      </c>
      <c r="M91" s="98">
        <f t="shared" si="3"/>
        <v>0</v>
      </c>
      <c r="N91" s="100"/>
      <c r="O91" s="6"/>
    </row>
    <row r="92" spans="1:15" ht="20.149999999999999" customHeight="1" x14ac:dyDescent="0.3">
      <c r="A92" s="10" t="str">
        <f>IF(B92="Device",COUNTIF(B$7:B92,B92),"")</f>
        <v/>
      </c>
      <c r="B92" s="5"/>
      <c r="C92" s="8"/>
      <c r="D92" s="5"/>
      <c r="E92" s="5"/>
      <c r="F92" s="5"/>
      <c r="G92" s="5"/>
      <c r="H92" s="5"/>
      <c r="I92" s="5"/>
      <c r="J92" s="9"/>
      <c r="K92" s="96"/>
      <c r="L92" s="97">
        <f t="shared" si="2"/>
        <v>0</v>
      </c>
      <c r="M92" s="98">
        <f t="shared" si="3"/>
        <v>0</v>
      </c>
      <c r="N92" s="100"/>
      <c r="O92" s="6"/>
    </row>
    <row r="93" spans="1:15" ht="20.149999999999999" customHeight="1" x14ac:dyDescent="0.3">
      <c r="A93" s="10" t="str">
        <f>IF(B93="Device",COUNTIF(B$7:B93,B93),"")</f>
        <v/>
      </c>
      <c r="B93" s="5"/>
      <c r="C93" s="8"/>
      <c r="D93" s="5"/>
      <c r="E93" s="5"/>
      <c r="F93" s="5"/>
      <c r="G93" s="5"/>
      <c r="H93" s="5"/>
      <c r="I93" s="5"/>
      <c r="J93" s="9"/>
      <c r="K93" s="96"/>
      <c r="L93" s="97">
        <f t="shared" si="2"/>
        <v>0</v>
      </c>
      <c r="M93" s="98">
        <f t="shared" si="3"/>
        <v>0</v>
      </c>
      <c r="N93" s="100"/>
      <c r="O93" s="6"/>
    </row>
    <row r="94" spans="1:15" ht="20.149999999999999" customHeight="1" x14ac:dyDescent="0.3">
      <c r="A94" s="10" t="str">
        <f>IF(B94="Device",COUNTIF(B$7:B94,B94),"")</f>
        <v/>
      </c>
      <c r="B94" s="5"/>
      <c r="C94" s="8"/>
      <c r="D94" s="5"/>
      <c r="E94" s="5"/>
      <c r="F94" s="5"/>
      <c r="G94" s="5"/>
      <c r="H94" s="5"/>
      <c r="I94" s="5"/>
      <c r="J94" s="9"/>
      <c r="K94" s="96"/>
      <c r="L94" s="97">
        <f t="shared" si="2"/>
        <v>0</v>
      </c>
      <c r="M94" s="98">
        <f t="shared" si="3"/>
        <v>0</v>
      </c>
      <c r="N94" s="100"/>
      <c r="O94" s="6"/>
    </row>
    <row r="95" spans="1:15" ht="20.149999999999999" customHeight="1" x14ac:dyDescent="0.3">
      <c r="A95" s="10" t="str">
        <f>IF(B95="Device",COUNTIF(B$7:B95,B95),"")</f>
        <v/>
      </c>
      <c r="B95" s="5"/>
      <c r="C95" s="8"/>
      <c r="D95" s="5"/>
      <c r="E95" s="5"/>
      <c r="F95" s="5"/>
      <c r="G95" s="5"/>
      <c r="H95" s="5"/>
      <c r="I95" s="5"/>
      <c r="J95" s="9"/>
      <c r="K95" s="96"/>
      <c r="L95" s="97">
        <f t="shared" si="2"/>
        <v>0</v>
      </c>
      <c r="M95" s="98">
        <f t="shared" si="3"/>
        <v>0</v>
      </c>
      <c r="N95" s="100"/>
      <c r="O95" s="6"/>
    </row>
    <row r="96" spans="1:15" ht="20.149999999999999" customHeight="1" x14ac:dyDescent="0.3">
      <c r="A96" s="10" t="str">
        <f>IF(B96="Device",COUNTIF(B$7:B96,B96),"")</f>
        <v/>
      </c>
      <c r="B96" s="5"/>
      <c r="C96" s="8"/>
      <c r="D96" s="5"/>
      <c r="E96" s="5"/>
      <c r="F96" s="5"/>
      <c r="G96" s="5"/>
      <c r="H96" s="5"/>
      <c r="I96" s="5"/>
      <c r="J96" s="9"/>
      <c r="K96" s="96"/>
      <c r="L96" s="97">
        <f t="shared" si="2"/>
        <v>0</v>
      </c>
      <c r="M96" s="98">
        <f t="shared" si="3"/>
        <v>0</v>
      </c>
      <c r="N96" s="100"/>
      <c r="O96" s="6"/>
    </row>
    <row r="97" spans="1:15" ht="20.149999999999999" customHeight="1" x14ac:dyDescent="0.3">
      <c r="A97" s="10" t="str">
        <f>IF(B97="Device",COUNTIF(B$7:B97,B97),"")</f>
        <v/>
      </c>
      <c r="B97" s="5"/>
      <c r="C97" s="8"/>
      <c r="D97" s="5"/>
      <c r="E97" s="5"/>
      <c r="F97" s="5"/>
      <c r="G97" s="5"/>
      <c r="H97" s="5"/>
      <c r="I97" s="5"/>
      <c r="J97" s="9"/>
      <c r="K97" s="96"/>
      <c r="L97" s="97">
        <f t="shared" si="2"/>
        <v>0</v>
      </c>
      <c r="M97" s="98">
        <f t="shared" si="3"/>
        <v>0</v>
      </c>
      <c r="N97" s="100"/>
      <c r="O97" s="6"/>
    </row>
    <row r="98" spans="1:15" ht="20.149999999999999" customHeight="1" x14ac:dyDescent="0.3">
      <c r="A98" s="10" t="str">
        <f>IF(B98="Device",COUNTIF(B$7:B98,B98),"")</f>
        <v/>
      </c>
      <c r="B98" s="5"/>
      <c r="C98" s="8"/>
      <c r="D98" s="5"/>
      <c r="E98" s="5"/>
      <c r="F98" s="5"/>
      <c r="G98" s="5"/>
      <c r="H98" s="5"/>
      <c r="I98" s="5"/>
      <c r="J98" s="9"/>
      <c r="K98" s="96"/>
      <c r="L98" s="97">
        <f t="shared" si="2"/>
        <v>0</v>
      </c>
      <c r="M98" s="98">
        <f t="shared" si="3"/>
        <v>0</v>
      </c>
      <c r="N98" s="100"/>
      <c r="O98" s="6"/>
    </row>
    <row r="99" spans="1:15" ht="20.149999999999999" customHeight="1" x14ac:dyDescent="0.3">
      <c r="A99" s="10" t="str">
        <f>IF(B99="Device",COUNTIF(B$7:B99,B99),"")</f>
        <v/>
      </c>
      <c r="B99" s="5"/>
      <c r="C99" s="8"/>
      <c r="D99" s="5"/>
      <c r="E99" s="5"/>
      <c r="F99" s="5"/>
      <c r="G99" s="5"/>
      <c r="H99" s="5"/>
      <c r="I99" s="5"/>
      <c r="J99" s="9"/>
      <c r="K99" s="96"/>
      <c r="L99" s="97">
        <f t="shared" si="2"/>
        <v>0</v>
      </c>
      <c r="M99" s="98">
        <f t="shared" si="3"/>
        <v>0</v>
      </c>
      <c r="N99" s="100"/>
      <c r="O99" s="6"/>
    </row>
    <row r="100" spans="1:15" ht="20.149999999999999" customHeight="1" x14ac:dyDescent="0.3">
      <c r="A100" s="10" t="str">
        <f>IF(B100="Device",COUNTIF(B$7:B100,B100),"")</f>
        <v/>
      </c>
      <c r="B100" s="5"/>
      <c r="C100" s="8"/>
      <c r="D100" s="5"/>
      <c r="E100" s="5"/>
      <c r="F100" s="5"/>
      <c r="G100" s="5"/>
      <c r="H100" s="5"/>
      <c r="I100" s="5"/>
      <c r="J100" s="9"/>
      <c r="K100" s="96"/>
      <c r="L100" s="97">
        <f t="shared" si="2"/>
        <v>0</v>
      </c>
      <c r="M100" s="98">
        <f t="shared" si="3"/>
        <v>0</v>
      </c>
      <c r="N100" s="100"/>
      <c r="O100" s="6"/>
    </row>
    <row r="101" spans="1:15" ht="20.149999999999999" customHeight="1" x14ac:dyDescent="0.3">
      <c r="A101" s="10" t="str">
        <f>IF(B101="Device",COUNTIF(B$7:B101,B101),"")</f>
        <v/>
      </c>
      <c r="B101" s="5"/>
      <c r="C101" s="8"/>
      <c r="D101" s="5"/>
      <c r="E101" s="5"/>
      <c r="F101" s="5"/>
      <c r="G101" s="5"/>
      <c r="H101" s="5"/>
      <c r="I101" s="5"/>
      <c r="J101" s="9"/>
      <c r="K101" s="96"/>
      <c r="L101" s="97">
        <f t="shared" si="2"/>
        <v>0</v>
      </c>
      <c r="M101" s="98">
        <f t="shared" si="3"/>
        <v>0</v>
      </c>
      <c r="N101" s="100"/>
      <c r="O101" s="6"/>
    </row>
    <row r="102" spans="1:15" ht="20.149999999999999" customHeight="1" x14ac:dyDescent="0.3">
      <c r="A102" s="10" t="str">
        <f>IF(B102="Device",COUNTIF(B$7:B102,B102),"")</f>
        <v/>
      </c>
      <c r="B102" s="5"/>
      <c r="C102" s="8"/>
      <c r="D102" s="5"/>
      <c r="E102" s="5"/>
      <c r="F102" s="5"/>
      <c r="G102" s="5"/>
      <c r="H102" s="5"/>
      <c r="I102" s="5"/>
      <c r="J102" s="9"/>
      <c r="K102" s="96"/>
      <c r="L102" s="97">
        <f t="shared" si="2"/>
        <v>0</v>
      </c>
      <c r="M102" s="98">
        <f t="shared" si="3"/>
        <v>0</v>
      </c>
      <c r="N102" s="100"/>
      <c r="O102" s="6"/>
    </row>
    <row r="103" spans="1:15" ht="20.149999999999999" customHeight="1" x14ac:dyDescent="0.3">
      <c r="A103" s="10" t="str">
        <f>IF(B103="Device",COUNTIF(B$7:B103,B103),"")</f>
        <v/>
      </c>
      <c r="B103" s="5"/>
      <c r="C103" s="8"/>
      <c r="D103" s="5"/>
      <c r="E103" s="5"/>
      <c r="F103" s="5"/>
      <c r="G103" s="5"/>
      <c r="H103" s="5"/>
      <c r="I103" s="5"/>
      <c r="J103" s="9"/>
      <c r="K103" s="96"/>
      <c r="L103" s="97">
        <f t="shared" si="2"/>
        <v>0</v>
      </c>
      <c r="M103" s="98">
        <f t="shared" si="3"/>
        <v>0</v>
      </c>
      <c r="N103" s="100"/>
      <c r="O103" s="6"/>
    </row>
    <row r="104" spans="1:15" ht="20.149999999999999" customHeight="1" x14ac:dyDescent="0.3">
      <c r="A104" s="10" t="str">
        <f>IF(B104="Device",COUNTIF(B$7:B104,B104),"")</f>
        <v/>
      </c>
      <c r="B104" s="5"/>
      <c r="C104" s="8"/>
      <c r="D104" s="5"/>
      <c r="E104" s="5"/>
      <c r="F104" s="5"/>
      <c r="G104" s="5"/>
      <c r="H104" s="5"/>
      <c r="I104" s="5"/>
      <c r="J104" s="9"/>
      <c r="K104" s="96"/>
      <c r="L104" s="97">
        <f t="shared" si="2"/>
        <v>0</v>
      </c>
      <c r="M104" s="98">
        <f t="shared" si="3"/>
        <v>0</v>
      </c>
      <c r="N104" s="100"/>
      <c r="O104" s="6"/>
    </row>
    <row r="105" spans="1:15" ht="20.149999999999999" customHeight="1" x14ac:dyDescent="0.3">
      <c r="A105" s="10" t="str">
        <f>IF(B105="Device",COUNTIF(B$7:B105,B105),"")</f>
        <v/>
      </c>
      <c r="B105" s="5"/>
      <c r="C105" s="8"/>
      <c r="D105" s="5"/>
      <c r="E105" s="5"/>
      <c r="F105" s="5"/>
      <c r="G105" s="5"/>
      <c r="H105" s="5"/>
      <c r="I105" s="5"/>
      <c r="J105" s="9"/>
      <c r="K105" s="96"/>
      <c r="L105" s="97">
        <f t="shared" si="2"/>
        <v>0</v>
      </c>
      <c r="M105" s="98">
        <f t="shared" si="3"/>
        <v>0</v>
      </c>
      <c r="N105" s="100"/>
      <c r="O105" s="6"/>
    </row>
    <row r="106" spans="1:15" ht="20.149999999999999" customHeight="1" x14ac:dyDescent="0.3">
      <c r="A106" s="10" t="str">
        <f>IF(B106="Device",COUNTIF(B$7:B106,B106),"")</f>
        <v/>
      </c>
      <c r="B106" s="5"/>
      <c r="C106" s="8"/>
      <c r="D106" s="5"/>
      <c r="E106" s="5"/>
      <c r="F106" s="5"/>
      <c r="G106" s="5"/>
      <c r="H106" s="5"/>
      <c r="I106" s="5"/>
      <c r="J106" s="9"/>
      <c r="K106" s="96"/>
      <c r="L106" s="97">
        <f t="shared" si="2"/>
        <v>0</v>
      </c>
      <c r="M106" s="98">
        <f t="shared" si="3"/>
        <v>0</v>
      </c>
      <c r="N106" s="100"/>
      <c r="O106" s="6"/>
    </row>
    <row r="107" spans="1:15" ht="20.149999999999999" customHeight="1" x14ac:dyDescent="0.3">
      <c r="A107" s="10" t="str">
        <f>IF(B107="Device",COUNTIF(B$7:B107,B107),"")</f>
        <v/>
      </c>
      <c r="B107" s="5"/>
      <c r="C107" s="8"/>
      <c r="D107" s="5"/>
      <c r="E107" s="5"/>
      <c r="F107" s="5"/>
      <c r="G107" s="5"/>
      <c r="H107" s="5"/>
      <c r="I107" s="5"/>
      <c r="J107" s="9"/>
      <c r="K107" s="96"/>
      <c r="L107" s="97">
        <f t="shared" si="2"/>
        <v>0</v>
      </c>
      <c r="M107" s="98">
        <f t="shared" si="3"/>
        <v>0</v>
      </c>
      <c r="N107" s="100"/>
      <c r="O107" s="6"/>
    </row>
    <row r="108" spans="1:15" ht="20.149999999999999" customHeight="1" x14ac:dyDescent="0.3">
      <c r="A108" s="10" t="str">
        <f>IF(B108="Device",COUNTIF(B$7:B108,B108),"")</f>
        <v/>
      </c>
      <c r="B108" s="5"/>
      <c r="C108" s="8"/>
      <c r="D108" s="5"/>
      <c r="E108" s="5"/>
      <c r="F108" s="5"/>
      <c r="G108" s="5"/>
      <c r="H108" s="5"/>
      <c r="I108" s="5"/>
      <c r="J108" s="9"/>
      <c r="K108" s="96"/>
      <c r="L108" s="97">
        <f t="shared" si="2"/>
        <v>0</v>
      </c>
      <c r="M108" s="98">
        <f t="shared" si="3"/>
        <v>0</v>
      </c>
      <c r="N108" s="100"/>
      <c r="O108" s="6"/>
    </row>
    <row r="109" spans="1:15" ht="20.149999999999999" customHeight="1" x14ac:dyDescent="0.3">
      <c r="A109" s="10" t="str">
        <f>IF(B109="Device",COUNTIF(B$7:B109,B109),"")</f>
        <v/>
      </c>
      <c r="B109" s="5"/>
      <c r="C109" s="8"/>
      <c r="D109" s="5"/>
      <c r="E109" s="5"/>
      <c r="F109" s="5"/>
      <c r="G109" s="5"/>
      <c r="H109" s="5"/>
      <c r="I109" s="5"/>
      <c r="J109" s="9"/>
      <c r="K109" s="96"/>
      <c r="L109" s="97">
        <f t="shared" si="2"/>
        <v>0</v>
      </c>
      <c r="M109" s="98">
        <f t="shared" si="3"/>
        <v>0</v>
      </c>
      <c r="N109" s="100"/>
      <c r="O109" s="6"/>
    </row>
    <row r="110" spans="1:15" ht="20.149999999999999" customHeight="1" x14ac:dyDescent="0.3">
      <c r="A110" s="10" t="str">
        <f>IF(B110="Device",COUNTIF(B$7:B110,B110),"")</f>
        <v/>
      </c>
      <c r="B110" s="5"/>
      <c r="C110" s="8"/>
      <c r="D110" s="5"/>
      <c r="E110" s="5"/>
      <c r="F110" s="5"/>
      <c r="G110" s="5"/>
      <c r="H110" s="5"/>
      <c r="I110" s="5"/>
      <c r="J110" s="9"/>
      <c r="K110" s="96"/>
      <c r="L110" s="97">
        <f t="shared" si="2"/>
        <v>0</v>
      </c>
      <c r="M110" s="98">
        <f t="shared" si="3"/>
        <v>0</v>
      </c>
      <c r="N110" s="100"/>
      <c r="O110" s="6"/>
    </row>
    <row r="111" spans="1:15" ht="20.149999999999999" customHeight="1" x14ac:dyDescent="0.3">
      <c r="A111" s="10" t="str">
        <f>IF(B111="Device",COUNTIF(B$7:B111,B111),"")</f>
        <v/>
      </c>
      <c r="B111" s="5"/>
      <c r="C111" s="8"/>
      <c r="D111" s="5"/>
      <c r="E111" s="5"/>
      <c r="F111" s="5"/>
      <c r="G111" s="5"/>
      <c r="H111" s="5"/>
      <c r="I111" s="5"/>
      <c r="J111" s="9"/>
      <c r="K111" s="96"/>
      <c r="L111" s="97">
        <f t="shared" si="2"/>
        <v>0</v>
      </c>
      <c r="M111" s="98">
        <f t="shared" si="3"/>
        <v>0</v>
      </c>
      <c r="N111" s="100"/>
      <c r="O111" s="6"/>
    </row>
  </sheetData>
  <sheetProtection algorithmName="SHA-512" hashValue="YIX415ICMk+L44B5WuQOxbhyDDkbBt2eBgPHcaHQlaRCFXChvNx5Zii/7oAHqz6de9+I0L35Pj2x3/CWm6nZ3g==" saltValue="62rc3zySrJ4cttpqi9nc6w==" spinCount="100000" sheet="1" formatCells="0" formatColumns="0" formatRows="0" sort="0" autoFilter="0"/>
  <mergeCells count="7">
    <mergeCell ref="A2:O2"/>
    <mergeCell ref="A1:O1"/>
    <mergeCell ref="K5:O5"/>
    <mergeCell ref="A4:O4"/>
    <mergeCell ref="A3:O3"/>
    <mergeCell ref="B5:J5"/>
    <mergeCell ref="A5:A6"/>
  </mergeCells>
  <conditionalFormatting sqref="A7:I111">
    <cfRule type="expression" dxfId="10" priority="3">
      <formula>AND($B7&lt;&gt;"Device",$B7&lt;&gt;"")</formula>
    </cfRule>
  </conditionalFormatting>
  <conditionalFormatting sqref="C7:C111">
    <cfRule type="expression" dxfId="9" priority="2">
      <formula>AND($B7&lt;&gt;"",$B7&lt;&gt;"Device")</formula>
    </cfRule>
  </conditionalFormatting>
  <conditionalFormatting sqref="N7:N111">
    <cfRule type="expression" dxfId="8" priority="1">
      <formula>RIGHT($N$6,9)="N/A Metro"</formula>
    </cfRule>
  </conditionalFormatting>
  <dataValidations count="4">
    <dataValidation type="list" allowBlank="1" showInputMessage="1" showErrorMessage="1" sqref="E7:E111" xr:uid="{00000000-0002-0000-0100-000000000000}">
      <formula1>ProdGrade</formula1>
    </dataValidation>
    <dataValidation type="list" allowBlank="1" showInputMessage="1" showErrorMessage="1" sqref="E7:E111" xr:uid="{00000000-0002-0000-0100-000001000000}">
      <formula1>ProdType</formula1>
    </dataValidation>
    <dataValidation type="list" allowBlank="1" showInputMessage="1" showErrorMessage="1" sqref="B7:B111" xr:uid="{00000000-0002-0000-0100-000002000000}">
      <formula1>PType</formula1>
    </dataValidation>
    <dataValidation type="list" allowBlank="1" showInputMessage="1" showErrorMessage="1" sqref="D7:D111" xr:uid="{00000000-0002-0000-0100-000003000000}">
      <formula1>IF($B7="Device",INDIRECT("ProdType"),IF($B7="Peripheral &amp; Accessory",INDIRECT("Periph"),IF($B7="Ancillary Service",INDIRECT("AncServ"),INDIRECT("UpgComp"))))</formula1>
    </dataValidation>
  </dataValidations>
  <pageMargins left="0.7" right="0.7" top="0.75" bottom="0.75" header="0.3" footer="0.3"/>
  <pageSetup paperSize="9" orientation="portrait" r:id="rId1"/>
  <headerFooter>
    <oddHeader>&amp;C&amp;"Calibri"&amp;10&amp;K000000 OFFICIAL&amp;1#_x000D_</oddHeader>
  </headerFooter>
  <ignoredErrors>
    <ignoredError sqref="L7:L111"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D883C"/>
  </sheetPr>
  <dimension ref="A1:K50"/>
  <sheetViews>
    <sheetView zoomScale="95" zoomScaleNormal="95" workbookViewId="0">
      <selection activeCell="B28" sqref="B28"/>
    </sheetView>
  </sheetViews>
  <sheetFormatPr defaultColWidth="9" defaultRowHeight="14" x14ac:dyDescent="0.3"/>
  <cols>
    <col min="1" max="1" width="31.33203125" style="2" customWidth="1"/>
    <col min="2" max="2" width="35" style="2" customWidth="1"/>
    <col min="3" max="3" width="20.58203125" style="2" customWidth="1"/>
    <col min="4" max="4" width="32.08203125" style="2" customWidth="1"/>
    <col min="5" max="5" width="16.33203125" style="2" customWidth="1"/>
    <col min="6" max="6" width="22.58203125" style="2" customWidth="1"/>
    <col min="7" max="7" width="13.25" style="2" customWidth="1"/>
    <col min="8" max="8" width="18.58203125" style="2" customWidth="1"/>
    <col min="9" max="9" width="28.33203125" style="2" customWidth="1"/>
    <col min="10" max="10" width="11.33203125" style="2" customWidth="1"/>
    <col min="11" max="11" width="13.5" style="2" customWidth="1"/>
    <col min="12" max="16384" width="9" style="2"/>
  </cols>
  <sheetData>
    <row r="1" spans="1:9" ht="26.25" customHeight="1" thickBot="1" x14ac:dyDescent="0.35">
      <c r="A1" s="200" t="s">
        <v>626</v>
      </c>
      <c r="B1" s="201"/>
      <c r="C1" s="201"/>
      <c r="D1" s="202"/>
      <c r="F1" s="34" t="s">
        <v>508</v>
      </c>
      <c r="G1" s="110" t="str">
        <f>"CUACMD2021 Panel 1 Order - "&amp;B3&amp;" - "&amp;TEXT(B50,"dd/mm/yyyy")</f>
        <v>CUACMD2021 Panel 1 Order -  - 00/01/1900</v>
      </c>
      <c r="H1" s="110"/>
      <c r="I1" s="110"/>
    </row>
    <row r="2" spans="1:9" ht="25" customHeight="1" thickBot="1" x14ac:dyDescent="0.35">
      <c r="A2" s="203" t="s">
        <v>578</v>
      </c>
      <c r="B2" s="204"/>
      <c r="C2" s="204"/>
      <c r="D2" s="205"/>
      <c r="F2" s="179" t="s">
        <v>573</v>
      </c>
      <c r="G2" s="180"/>
      <c r="H2" s="180"/>
      <c r="I2" s="181"/>
    </row>
    <row r="3" spans="1:9" ht="25" customHeight="1" x14ac:dyDescent="0.3">
      <c r="A3" s="3" t="s">
        <v>574</v>
      </c>
      <c r="B3" s="11"/>
      <c r="F3" s="185" t="s">
        <v>657</v>
      </c>
      <c r="G3" s="186"/>
      <c r="H3" s="186"/>
      <c r="I3" s="187"/>
    </row>
    <row r="4" spans="1:9" ht="25" customHeight="1" x14ac:dyDescent="0.3">
      <c r="A4" s="4" t="s">
        <v>575</v>
      </c>
      <c r="B4" s="55"/>
      <c r="F4" s="188"/>
      <c r="G4" s="189"/>
      <c r="H4" s="189"/>
      <c r="I4" s="190"/>
    </row>
    <row r="5" spans="1:9" ht="27.65" customHeight="1" x14ac:dyDescent="0.3">
      <c r="A5" s="33" t="s">
        <v>478</v>
      </c>
      <c r="B5" s="56"/>
      <c r="F5" s="188"/>
      <c r="G5" s="189"/>
      <c r="H5" s="189"/>
      <c r="I5" s="190"/>
    </row>
    <row r="6" spans="1:9" ht="30" customHeight="1" x14ac:dyDescent="0.3">
      <c r="A6" s="182" t="s">
        <v>583</v>
      </c>
      <c r="B6" s="57"/>
      <c r="C6" s="49"/>
      <c r="D6" s="49"/>
      <c r="F6" s="188"/>
      <c r="G6" s="189"/>
      <c r="H6" s="189"/>
      <c r="I6" s="190"/>
    </row>
    <row r="7" spans="1:9" ht="23.25" customHeight="1" x14ac:dyDescent="0.3">
      <c r="A7" s="183"/>
      <c r="B7" s="50"/>
      <c r="C7" s="49"/>
      <c r="D7" s="49"/>
      <c r="F7" s="188"/>
      <c r="G7" s="189"/>
      <c r="H7" s="189"/>
      <c r="I7" s="190"/>
    </row>
    <row r="8" spans="1:9" ht="25" customHeight="1" x14ac:dyDescent="0.3">
      <c r="A8" s="4" t="s">
        <v>504</v>
      </c>
      <c r="B8" s="55"/>
      <c r="C8" s="141"/>
      <c r="D8" s="184"/>
      <c r="F8" s="188"/>
      <c r="G8" s="189"/>
      <c r="H8" s="189"/>
      <c r="I8" s="190"/>
    </row>
    <row r="9" spans="1:9" ht="28.5" customHeight="1" thickBot="1" x14ac:dyDescent="0.35">
      <c r="A9" s="3" t="s">
        <v>609</v>
      </c>
      <c r="B9" s="11"/>
      <c r="F9" s="191"/>
      <c r="G9" s="192"/>
      <c r="H9" s="192"/>
      <c r="I9" s="193"/>
    </row>
    <row r="10" spans="1:9" ht="30" customHeight="1" x14ac:dyDescent="0.3">
      <c r="A10" s="4" t="s">
        <v>505</v>
      </c>
      <c r="B10" s="48"/>
      <c r="C10" s="141"/>
      <c r="D10" s="184"/>
    </row>
    <row r="11" spans="1:9" ht="25" customHeight="1" x14ac:dyDescent="0.3">
      <c r="A11" s="194" t="s">
        <v>479</v>
      </c>
      <c r="B11" s="195"/>
      <c r="C11" s="195"/>
      <c r="D11" s="195"/>
    </row>
    <row r="12" spans="1:9" ht="95.15" customHeight="1" x14ac:dyDescent="0.3">
      <c r="A12" s="196" t="str">
        <f>CONCATENATE("The terms and conditions of the contract are defined in the following documents which shall be read in the order of precedence shown in the General Conditions of Contract (Dec 2020) Section 4.3.",CHAR(10),CHAR(10),
"Where any inconsistency occurs between the provisions contained in two or more Customer Contract Documents, the Customer Contract Document lower in the order of precedence shall, ","where possible, be read down to resolve the inconsistency. If the inconsistency remains incapable of resolution by reading down, the inconsistent", "provisions shall be severed from the Customer Contract Document lower in the order of precedence without otherwise diminishing the enforceability of the remaining provisions of that document.")</f>
        <v>The terms and conditions of the contract are defined in the following documents which shall be read in the order of precedence shown in the General Conditions of Contract (Dec 2020) Section 4.3.
Where any inconsistency occurs between the provisions contained in two or more Customer Contract Documents, the Customer Contract Document lower in the order of precedence shall, where possible, be read down to resolve the inconsistency. If the inconsistency remains incapable of resolution by reading down, the inconsistentprovisions shall be severed from the Customer Contract Document lower in the order of precedence without otherwise diminishing the enforceability of the remaining provisions of that document.</v>
      </c>
      <c r="B12" s="197"/>
      <c r="C12" s="197"/>
      <c r="D12" s="197"/>
    </row>
    <row r="13" spans="1:9" ht="50.15" customHeight="1" x14ac:dyDescent="0.3">
      <c r="A13" s="206" t="s">
        <v>627</v>
      </c>
      <c r="B13" s="207"/>
      <c r="C13" s="207"/>
      <c r="D13" s="208"/>
    </row>
    <row r="14" spans="1:9" ht="25" customHeight="1" x14ac:dyDescent="0.3">
      <c r="A14" s="4" t="s">
        <v>480</v>
      </c>
      <c r="B14" s="12"/>
    </row>
    <row r="15" spans="1:9" ht="44.25" customHeight="1" x14ac:dyDescent="0.3">
      <c r="A15" s="13" t="s">
        <v>486</v>
      </c>
      <c r="B15" s="198"/>
      <c r="C15" s="199"/>
      <c r="D15" s="199"/>
    </row>
    <row r="16" spans="1:9" ht="25" customHeight="1" x14ac:dyDescent="0.3">
      <c r="A16" s="203" t="s">
        <v>481</v>
      </c>
      <c r="B16" s="204"/>
      <c r="C16" s="204"/>
      <c r="D16" s="205"/>
    </row>
    <row r="17" spans="1:11" ht="30" customHeight="1" x14ac:dyDescent="0.3">
      <c r="A17" s="4" t="s">
        <v>476</v>
      </c>
      <c r="B17" s="58"/>
      <c r="C17" s="4" t="s">
        <v>482</v>
      </c>
      <c r="D17" s="55" t="str">
        <f>IF(Quote_Summary!D40="","",Quote_Summary!D40)</f>
        <v/>
      </c>
    </row>
    <row r="18" spans="1:11" ht="30" customHeight="1" x14ac:dyDescent="0.3">
      <c r="A18" s="4" t="s">
        <v>483</v>
      </c>
      <c r="B18" s="59" t="str">
        <f>IF(Quote_Summary!B41="","",Quote_Summary!B41)</f>
        <v/>
      </c>
      <c r="C18" s="4" t="s">
        <v>484</v>
      </c>
      <c r="D18" s="60" t="str">
        <f>IF(Quote_Summary!D41="","",Quote_Summary!D41)</f>
        <v/>
      </c>
    </row>
    <row r="19" spans="1:11" ht="30" customHeight="1" x14ac:dyDescent="0.3">
      <c r="A19" s="4" t="s">
        <v>485</v>
      </c>
      <c r="B19" s="55" t="str">
        <f>IF(Quote_Summary!B43="","",Quote_Summary!B43)</f>
        <v/>
      </c>
      <c r="C19" s="30" t="s">
        <v>593</v>
      </c>
      <c r="D19" s="55" t="str">
        <f>IF(Quote_Summary!D43="","",Quote_Summary!D43)</f>
        <v/>
      </c>
    </row>
    <row r="20" spans="1:11" ht="30" customHeight="1" x14ac:dyDescent="0.3">
      <c r="A20" s="4" t="s">
        <v>468</v>
      </c>
      <c r="B20" s="61" t="str">
        <f>IF(Quote_Summary!B44="","",Quote_Summary!B44)</f>
        <v/>
      </c>
      <c r="C20" s="4" t="s">
        <v>469</v>
      </c>
      <c r="D20" s="55" t="str">
        <f>IF(Quote_Summary!D44="","",Quote_Summary!D44)</f>
        <v/>
      </c>
    </row>
    <row r="21" spans="1:11" ht="30" customHeight="1" thickBot="1" x14ac:dyDescent="0.35">
      <c r="A21" s="88" t="s">
        <v>621</v>
      </c>
      <c r="B21" s="219" t="str">
        <f>IF(Quote_Summary!B45="","",Quote_Summary!B45)</f>
        <v/>
      </c>
      <c r="C21" s="220"/>
      <c r="D21" s="221"/>
    </row>
    <row r="22" spans="1:11" ht="30" customHeight="1" thickBot="1" x14ac:dyDescent="0.35">
      <c r="A22" s="114" t="s">
        <v>502</v>
      </c>
      <c r="B22" s="209"/>
      <c r="C22" s="209"/>
      <c r="D22" s="210"/>
    </row>
    <row r="23" spans="1:11" ht="30" customHeight="1" x14ac:dyDescent="0.3">
      <c r="A23" s="26" t="s">
        <v>472</v>
      </c>
      <c r="B23" s="51"/>
      <c r="C23" s="211" t="str">
        <f>IF(B23="","",IF(OR(B23="OEM",B23="Reseller"),"No Dealer information required","Please specify all dealer information in this section."))</f>
        <v/>
      </c>
      <c r="D23" s="212"/>
    </row>
    <row r="24" spans="1:11" ht="30" customHeight="1" x14ac:dyDescent="0.3">
      <c r="A24" s="27" t="s">
        <v>473</v>
      </c>
      <c r="B24" s="52"/>
      <c r="C24" s="30" t="s">
        <v>474</v>
      </c>
      <c r="D24" s="53"/>
      <c r="G24" s="54"/>
    </row>
    <row r="25" spans="1:11" ht="30" customHeight="1" x14ac:dyDescent="0.3">
      <c r="A25" s="68" t="s">
        <v>620</v>
      </c>
      <c r="B25" s="213"/>
      <c r="C25" s="214"/>
      <c r="D25" s="215"/>
      <c r="G25" s="54"/>
    </row>
    <row r="26" spans="1:11" ht="30" customHeight="1" x14ac:dyDescent="0.3">
      <c r="A26" s="26" t="s">
        <v>475</v>
      </c>
      <c r="B26" s="213"/>
      <c r="C26" s="214"/>
      <c r="D26" s="215"/>
      <c r="F26" s="54"/>
      <c r="G26" s="54"/>
      <c r="H26" s="54"/>
      <c r="I26" s="54"/>
      <c r="J26" s="54"/>
      <c r="K26" s="54"/>
    </row>
    <row r="27" spans="1:11" ht="30" customHeight="1" x14ac:dyDescent="0.3">
      <c r="A27" s="216" t="s">
        <v>490</v>
      </c>
      <c r="B27" s="217"/>
      <c r="C27" s="217"/>
      <c r="D27" s="218"/>
      <c r="F27" s="54"/>
      <c r="G27" s="54"/>
      <c r="H27" s="54"/>
      <c r="I27" s="54"/>
      <c r="J27" s="54"/>
      <c r="K27" s="54"/>
    </row>
    <row r="28" spans="1:11" ht="25" customHeight="1" thickBot="1" x14ac:dyDescent="0.35">
      <c r="A28" s="27" t="s">
        <v>471</v>
      </c>
      <c r="B28" s="48"/>
      <c r="C28" s="222" t="str">
        <f>IF(AND(B6="",B7=""),"","("&amp;IF(LEFT(B5,1)="4",B7,B6)&amp;")")</f>
        <v/>
      </c>
      <c r="D28" s="223"/>
      <c r="F28" s="54"/>
      <c r="G28" s="54"/>
      <c r="H28" s="54"/>
      <c r="I28" s="54"/>
      <c r="J28" s="54"/>
      <c r="K28" s="54"/>
    </row>
    <row r="29" spans="1:11" ht="25" customHeight="1" thickBot="1" x14ac:dyDescent="0.35">
      <c r="A29" s="114" t="s">
        <v>579</v>
      </c>
      <c r="B29" s="115"/>
      <c r="C29" s="115"/>
      <c r="D29" s="116"/>
      <c r="F29" s="54"/>
      <c r="G29" s="54"/>
      <c r="H29" s="54"/>
      <c r="I29" s="54"/>
      <c r="J29" s="54"/>
      <c r="K29" s="54"/>
    </row>
    <row r="30" spans="1:11" ht="25" customHeight="1" x14ac:dyDescent="0.3">
      <c r="A30" s="16" t="s">
        <v>487</v>
      </c>
      <c r="B30" s="62" t="str">
        <f>IF(Quote_Summary!B18="","",Quote_Summary!B18)</f>
        <v/>
      </c>
      <c r="C30" s="70" t="s">
        <v>593</v>
      </c>
      <c r="D30" s="64" t="str">
        <f>IF(Quote_Summary!D18="","",Quote_Summary!D18)</f>
        <v/>
      </c>
      <c r="F30" s="54"/>
      <c r="G30" s="54"/>
      <c r="H30" s="54"/>
      <c r="I30" s="54"/>
      <c r="J30" s="54"/>
      <c r="K30" s="54"/>
    </row>
    <row r="31" spans="1:11" ht="25" customHeight="1" thickBot="1" x14ac:dyDescent="0.35">
      <c r="A31" s="18" t="s">
        <v>488</v>
      </c>
      <c r="B31" s="63" t="str">
        <f>IF(Quote_Summary!B19="","",Quote_Summary!B19)</f>
        <v/>
      </c>
      <c r="C31" s="20" t="s">
        <v>489</v>
      </c>
      <c r="D31" s="65" t="str">
        <f>IF(Quote_Summary!D19="","",Quote_Summary!D19)</f>
        <v/>
      </c>
      <c r="F31" s="54"/>
      <c r="G31" s="54"/>
      <c r="H31" s="54"/>
      <c r="I31" s="54"/>
      <c r="J31" s="54"/>
      <c r="K31" s="54"/>
    </row>
    <row r="32" spans="1:11" ht="25" customHeight="1" thickBot="1" x14ac:dyDescent="0.35">
      <c r="A32" s="114" t="s">
        <v>491</v>
      </c>
      <c r="B32" s="115"/>
      <c r="C32" s="115"/>
      <c r="D32" s="116"/>
      <c r="F32" s="54"/>
      <c r="G32" s="54"/>
      <c r="H32" s="54"/>
      <c r="I32" s="54"/>
      <c r="J32" s="54"/>
      <c r="K32" s="54"/>
    </row>
    <row r="33" spans="1:11" ht="25" customHeight="1" x14ac:dyDescent="0.3">
      <c r="A33" s="16" t="s">
        <v>487</v>
      </c>
      <c r="B33" s="62" t="str">
        <f>IF(Quote_Summary!B21="","",Quote_Summary!B21)</f>
        <v/>
      </c>
      <c r="C33" s="70" t="s">
        <v>593</v>
      </c>
      <c r="D33" s="64" t="str">
        <f>IF(Quote_Summary!D21="","",Quote_Summary!D21)</f>
        <v/>
      </c>
      <c r="F33" s="54"/>
      <c r="G33" s="54"/>
      <c r="H33" s="54"/>
      <c r="I33" s="54"/>
      <c r="J33" s="54"/>
      <c r="K33" s="54"/>
    </row>
    <row r="34" spans="1:11" ht="25" customHeight="1" x14ac:dyDescent="0.3">
      <c r="A34" s="23" t="s">
        <v>488</v>
      </c>
      <c r="B34" s="67" t="str">
        <f>IF(Quote_Summary!B22="","",Quote_Summary!B22)</f>
        <v/>
      </c>
      <c r="C34" s="22" t="s">
        <v>489</v>
      </c>
      <c r="D34" s="66" t="str">
        <f>IF(Quote_Summary!D22="","",Quote_Summary!D22)</f>
        <v/>
      </c>
      <c r="F34" s="54"/>
      <c r="G34" s="54"/>
      <c r="H34" s="54"/>
      <c r="I34" s="54"/>
      <c r="J34" s="54"/>
      <c r="K34" s="54"/>
    </row>
    <row r="35" spans="1:11" ht="30" customHeight="1" x14ac:dyDescent="0.3">
      <c r="A35" s="227" t="s">
        <v>492</v>
      </c>
      <c r="B35" s="217"/>
      <c r="C35" s="217"/>
      <c r="D35" s="228"/>
      <c r="F35" s="54"/>
      <c r="G35" s="54"/>
      <c r="H35" s="54"/>
      <c r="I35" s="54"/>
      <c r="J35" s="54"/>
      <c r="K35" s="54"/>
    </row>
    <row r="36" spans="1:11" ht="30" customHeight="1" x14ac:dyDescent="0.3">
      <c r="A36" s="4" t="s">
        <v>506</v>
      </c>
      <c r="B36" s="229" t="s">
        <v>570</v>
      </c>
      <c r="C36" s="230"/>
      <c r="F36" s="54"/>
      <c r="G36" s="54"/>
      <c r="H36" s="54"/>
      <c r="I36" s="54"/>
      <c r="J36" s="54"/>
      <c r="K36" s="54"/>
    </row>
    <row r="37" spans="1:11" ht="30" customHeight="1" x14ac:dyDescent="0.3">
      <c r="A37" s="4" t="s">
        <v>493</v>
      </c>
      <c r="B37" s="32" t="str">
        <f>IF(Quote_Summary!B26="","",Quote_Summary!B26)</f>
        <v/>
      </c>
      <c r="C37" s="30" t="s">
        <v>610</v>
      </c>
      <c r="D37" s="32" t="str">
        <f>IF(Quote_Summary!D26="","",Quote_Summary!D26)</f>
        <v/>
      </c>
    </row>
    <row r="38" spans="1:11" ht="30" customHeight="1" x14ac:dyDescent="0.3">
      <c r="A38" s="30" t="s">
        <v>495</v>
      </c>
      <c r="B38" s="32" t="str">
        <f>IF(Quote_Summary!B27="","",Quote_Summary!B27)</f>
        <v/>
      </c>
      <c r="C38" s="4" t="s">
        <v>584</v>
      </c>
      <c r="D38" s="32" t="str">
        <f>IF(Quote_Summary!D27="","",Quote_Summary!D27)</f>
        <v/>
      </c>
    </row>
    <row r="39" spans="1:11" ht="30" customHeight="1" x14ac:dyDescent="0.3">
      <c r="A39" s="4" t="s">
        <v>622</v>
      </c>
      <c r="B39" s="154" t="str">
        <f>IF(Quote_Summary!B28="","",Quote_Summary!B28)</f>
        <v/>
      </c>
      <c r="C39" s="155" t="str">
        <f>IF(Quote_Summary!C28="","",Quote_Summary!C28)</f>
        <v/>
      </c>
      <c r="D39" s="155" t="str">
        <f>IF(Quote_Summary!D28="","",Quote_Summary!D28)</f>
        <v/>
      </c>
    </row>
    <row r="40" spans="1:11" ht="30" customHeight="1" x14ac:dyDescent="0.3">
      <c r="A40" s="4" t="s">
        <v>497</v>
      </c>
      <c r="B40" s="154" t="str">
        <f>IF(Quote_Summary!B29="","",Quote_Summary!B29)</f>
        <v/>
      </c>
      <c r="C40" s="155" t="str">
        <f>IF(Quote_Summary!C29="","",Quote_Summary!C29)</f>
        <v/>
      </c>
      <c r="D40" s="155" t="str">
        <f>IF(Quote_Summary!D29="","",Quote_Summary!D29)</f>
        <v/>
      </c>
    </row>
    <row r="41" spans="1:11" ht="30" customHeight="1" x14ac:dyDescent="0.3">
      <c r="A41" s="4" t="s">
        <v>498</v>
      </c>
      <c r="B41" s="162" t="str">
        <f>IF(Quote_Summary!B30="","",Quote_Summary!B30)</f>
        <v/>
      </c>
      <c r="C41" s="163" t="str">
        <f>IF(Quote_Summary!C30="","",Quote_Summary!C30)</f>
        <v/>
      </c>
      <c r="D41" s="163" t="str">
        <f>IF(Quote_Summary!D30="","",Quote_Summary!D30)</f>
        <v/>
      </c>
    </row>
    <row r="42" spans="1:11" ht="30" customHeight="1" x14ac:dyDescent="0.3">
      <c r="A42" s="231" t="s">
        <v>499</v>
      </c>
      <c r="B42" s="232"/>
      <c r="C42" s="232"/>
      <c r="D42" s="233"/>
    </row>
    <row r="43" spans="1:11" ht="30" customHeight="1" x14ac:dyDescent="0.3">
      <c r="A43" s="16" t="s">
        <v>569</v>
      </c>
      <c r="B43" s="243">
        <f>Quote_Summary!B32</f>
        <v>0</v>
      </c>
      <c r="C43" s="243"/>
      <c r="D43" s="55">
        <f>Quote_Summary!D32</f>
        <v>0</v>
      </c>
    </row>
    <row r="44" spans="1:11" ht="30" customHeight="1" x14ac:dyDescent="0.3">
      <c r="A44" s="70" t="s">
        <v>611</v>
      </c>
      <c r="B44" s="234" t="str">
        <f>IF(Quote_Summary!B33="","",Quote_Summary!B33)</f>
        <v/>
      </c>
      <c r="C44" s="235"/>
      <c r="D44" s="236"/>
    </row>
    <row r="45" spans="1:11" ht="33" customHeight="1" x14ac:dyDescent="0.3">
      <c r="A45" s="16" t="s">
        <v>589</v>
      </c>
      <c r="B45" s="237" t="str">
        <f>IF(Quote_Summary!B34="","",Quote_Summary!B34)</f>
        <v/>
      </c>
      <c r="C45" s="238"/>
      <c r="D45" s="239"/>
    </row>
    <row r="46" spans="1:11" ht="33" customHeight="1" x14ac:dyDescent="0.3">
      <c r="A46" s="240" t="s">
        <v>612</v>
      </c>
      <c r="B46" s="241"/>
      <c r="C46" s="241"/>
      <c r="D46" s="242"/>
    </row>
    <row r="47" spans="1:11" ht="33" customHeight="1" x14ac:dyDescent="0.3">
      <c r="A47" s="3" t="s">
        <v>581</v>
      </c>
      <c r="B47" s="89"/>
      <c r="C47" s="70" t="s">
        <v>613</v>
      </c>
      <c r="D47" s="92"/>
    </row>
    <row r="48" spans="1:11" ht="33" customHeight="1" x14ac:dyDescent="0.3">
      <c r="A48" s="3" t="s">
        <v>500</v>
      </c>
      <c r="B48" s="90"/>
      <c r="C48" s="70" t="s">
        <v>614</v>
      </c>
      <c r="D48" s="90"/>
    </row>
    <row r="49" spans="1:4" ht="33" customHeight="1" x14ac:dyDescent="0.3">
      <c r="A49" s="3" t="s">
        <v>623</v>
      </c>
      <c r="B49" s="224"/>
      <c r="C49" s="225"/>
      <c r="D49" s="226"/>
    </row>
    <row r="50" spans="1:4" ht="33" customHeight="1" x14ac:dyDescent="0.3">
      <c r="A50" s="3" t="s">
        <v>501</v>
      </c>
      <c r="B50" s="91"/>
      <c r="C50" s="1"/>
      <c r="D50" s="1"/>
    </row>
  </sheetData>
  <sheetProtection algorithmName="SHA-512" hashValue="aqT56Eo7P7pP7UMXIo+balr5E5eawQup2Iff8VNyiXFxS0cCUh7fHPNEJNbvaLfgnZ1E8+OhGzOouhq2ZtfujA==" saltValue="/veS/GrAbYm+mQIwnLESvw==" spinCount="100000" sheet="1" formatCells="0" formatColumns="0" formatRows="0" sort="0" autoFilter="0"/>
  <mergeCells count="33">
    <mergeCell ref="C28:D28"/>
    <mergeCell ref="B49:D49"/>
    <mergeCell ref="A29:D29"/>
    <mergeCell ref="A32:D32"/>
    <mergeCell ref="A35:D35"/>
    <mergeCell ref="B36:C36"/>
    <mergeCell ref="B39:D39"/>
    <mergeCell ref="B40:D40"/>
    <mergeCell ref="B41:D41"/>
    <mergeCell ref="A42:D42"/>
    <mergeCell ref="B44:D44"/>
    <mergeCell ref="B45:D45"/>
    <mergeCell ref="A46:D46"/>
    <mergeCell ref="B43:C43"/>
    <mergeCell ref="A16:D16"/>
    <mergeCell ref="A22:D22"/>
    <mergeCell ref="C23:D23"/>
    <mergeCell ref="B26:D26"/>
    <mergeCell ref="A27:D27"/>
    <mergeCell ref="B25:D25"/>
    <mergeCell ref="B21:D21"/>
    <mergeCell ref="C10:D10"/>
    <mergeCell ref="A11:D11"/>
    <mergeCell ref="A12:D12"/>
    <mergeCell ref="B15:D15"/>
    <mergeCell ref="A1:D1"/>
    <mergeCell ref="A2:D2"/>
    <mergeCell ref="A13:D13"/>
    <mergeCell ref="F2:I2"/>
    <mergeCell ref="A6:A7"/>
    <mergeCell ref="C8:D8"/>
    <mergeCell ref="G1:I1"/>
    <mergeCell ref="F3:I9"/>
  </mergeCells>
  <conditionalFormatting sqref="B6">
    <cfRule type="expression" dxfId="7" priority="10">
      <formula>LEFT($B$5,1)="4"</formula>
    </cfRule>
  </conditionalFormatting>
  <conditionalFormatting sqref="B7">
    <cfRule type="expression" dxfId="6" priority="12">
      <formula>OR(LEFT($B$5,1)="4",LEFT($B$6,5)="Other")</formula>
    </cfRule>
  </conditionalFormatting>
  <conditionalFormatting sqref="B24:B25">
    <cfRule type="expression" dxfId="5" priority="1">
      <formula>$B$23="Nominated Dealer"</formula>
    </cfRule>
  </conditionalFormatting>
  <conditionalFormatting sqref="B37:B38 B39:D41">
    <cfRule type="expression" dxfId="4" priority="6">
      <formula>$B$36&lt;&gt;"As per existing account details"</formula>
    </cfRule>
  </conditionalFormatting>
  <conditionalFormatting sqref="B15:D15">
    <cfRule type="expression" dxfId="3" priority="11">
      <formula>$B$14="YES"</formula>
    </cfRule>
  </conditionalFormatting>
  <conditionalFormatting sqref="C8:D8 C10:D10">
    <cfRule type="expression" dxfId="2" priority="7">
      <formula>$B8="Other (as specified)"</formula>
    </cfRule>
  </conditionalFormatting>
  <conditionalFormatting sqref="D24 B25:D26">
    <cfRule type="expression" dxfId="1" priority="9">
      <formula>$B$23="Nominated Dealer"</formula>
    </cfRule>
  </conditionalFormatting>
  <conditionalFormatting sqref="D37:D38">
    <cfRule type="expression" dxfId="0" priority="2">
      <formula>$B$36&lt;&gt;"As per existing account details"</formula>
    </cfRule>
  </conditionalFormatting>
  <dataValidations count="10">
    <dataValidation type="list" allowBlank="1" showInputMessage="1" showErrorMessage="1" sqref="B36:C36" xr:uid="{00000000-0002-0000-0200-000000000000}">
      <formula1>"As per existing account details, New (as specified below and Appendix 1 - Accounts)"</formula1>
    </dataValidation>
    <dataValidation type="list" allowBlank="1" showInputMessage="1" showErrorMessage="1" sqref="B8" xr:uid="{00000000-0002-0000-0200-000001000000}">
      <formula1>"As per Date of Acceptance, Other (as specified)"</formula1>
    </dataValidation>
    <dataValidation type="textLength" allowBlank="1" showInputMessage="1" showErrorMessage="1" errorTitle="Enter a valid ABN" error="Please enter a valid 11 digit ABN Number (without spaces)." sqref="D18" xr:uid="{00000000-0002-0000-0200-000002000000}">
      <formula1>10</formula1>
      <formula2>11</formula2>
    </dataValidation>
    <dataValidation allowBlank="1" showInputMessage="1" showErrorMessage="1" errorTitle="Enter a valid ACN" error="Please enter a valid 9 digit ACN Number (without spaces)." sqref="B18" xr:uid="{00000000-0002-0000-0200-000003000000}"/>
    <dataValidation type="list" allowBlank="1" showInputMessage="1" showErrorMessage="1" sqref="B17" xr:uid="{00000000-0002-0000-0200-000004000000}">
      <formula1>Contractors</formula1>
    </dataValidation>
    <dataValidation type="list" allowBlank="1" showInputMessage="1" showErrorMessage="1" sqref="B6" xr:uid="{00000000-0002-0000-0200-000005000000}">
      <formula1>INDIRECT("Orgs"&amp;LEFT($B$5,1))</formula1>
    </dataValidation>
    <dataValidation type="list" allowBlank="1" showInputMessage="1" showErrorMessage="1" sqref="B23" xr:uid="{00000000-0002-0000-0200-000006000000}">
      <formula1>"OEM, Reseller, Nominated Dealer"</formula1>
    </dataValidation>
    <dataValidation type="list" allowBlank="1" showInputMessage="1" showErrorMessage="1" sqref="B14" xr:uid="{00000000-0002-0000-0200-000007000000}">
      <formula1>"YES, NO"</formula1>
    </dataValidation>
    <dataValidation type="list" allowBlank="1" showInputMessage="1" showErrorMessage="1" sqref="B5" xr:uid="{00000000-0002-0000-0200-000008000000}">
      <formula1>OrgType</formula1>
    </dataValidation>
    <dataValidation type="list" allowBlank="1" showInputMessage="1" showErrorMessage="1" sqref="B43" xr:uid="{00000000-0002-0000-0200-000009000000}">
      <formula1>RegionLoc</formula1>
    </dataValidation>
  </dataValidations>
  <pageMargins left="0.7" right="0.7" top="0.75" bottom="0.75" header="0.3" footer="0.3"/>
  <pageSetup paperSize="9" orientation="portrait" r:id="rId1"/>
  <headerFooter>
    <oddHeader>&amp;C&amp;"Calibri"&amp;10&amp;K000000 OFFICIAL&amp;1#_x000D_</oddHeader>
  </headerFooter>
  <ignoredErrors>
    <ignoredError sqref="B44:D45 B43 B18:B21 D17:D20 B30:B31 B33:B34 D30:D31 D33:D34 B39:D41"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5" tint="0.39997558519241921"/>
  </sheetPr>
  <dimension ref="A1:R305"/>
  <sheetViews>
    <sheetView topLeftCell="O1" zoomScale="130" zoomScaleNormal="130" workbookViewId="0">
      <selection activeCell="T14" sqref="T13:T14"/>
    </sheetView>
  </sheetViews>
  <sheetFormatPr defaultRowHeight="14" x14ac:dyDescent="0.3"/>
  <cols>
    <col min="1" max="1" width="11.33203125" bestFit="1" customWidth="1"/>
    <col min="2" max="2" width="10.25" bestFit="1" customWidth="1"/>
    <col min="3" max="3" width="12.33203125" bestFit="1" customWidth="1"/>
    <col min="4" max="4" width="16.75" bestFit="1" customWidth="1"/>
    <col min="5" max="5" width="14.75" bestFit="1" customWidth="1"/>
    <col min="6" max="6" width="12.33203125" bestFit="1" customWidth="1"/>
    <col min="7" max="7" width="62.75" style="44" bestFit="1" customWidth="1"/>
    <col min="8" max="8" width="18.5" customWidth="1"/>
    <col min="9" max="9" width="22.83203125" bestFit="1" customWidth="1"/>
    <col min="10" max="10" width="49.9140625" bestFit="1" customWidth="1"/>
    <col min="11" max="11" width="76.33203125" bestFit="1" customWidth="1"/>
    <col min="12" max="12" width="53.75" bestFit="1" customWidth="1"/>
    <col min="13" max="13" width="24.75" bestFit="1" customWidth="1"/>
    <col min="14" max="14" width="67.08203125" bestFit="1" customWidth="1"/>
    <col min="15" max="15" width="27.1640625" style="43" bestFit="1" customWidth="1"/>
    <col min="16" max="16" width="58.5" style="43" bestFit="1" customWidth="1"/>
    <col min="17" max="17" width="12.5" bestFit="1" customWidth="1"/>
    <col min="18" max="18" width="11.58203125" bestFit="1" customWidth="1"/>
  </cols>
  <sheetData>
    <row r="1" spans="1:18" ht="15" customHeight="1" x14ac:dyDescent="0.3">
      <c r="A1" s="7" t="s">
        <v>1</v>
      </c>
      <c r="B1" s="7" t="s">
        <v>1</v>
      </c>
      <c r="C1" s="7" t="s">
        <v>524</v>
      </c>
      <c r="D1" s="7" t="s">
        <v>528</v>
      </c>
      <c r="E1" s="39" t="s">
        <v>513</v>
      </c>
      <c r="F1" s="7" t="s">
        <v>599</v>
      </c>
      <c r="G1" s="43" t="s">
        <v>541</v>
      </c>
      <c r="I1" s="43" t="s">
        <v>673</v>
      </c>
      <c r="J1" s="43" t="s">
        <v>12</v>
      </c>
      <c r="K1" s="43" t="s">
        <v>126</v>
      </c>
      <c r="L1" s="43" t="s">
        <v>99</v>
      </c>
      <c r="M1" s="43" t="s">
        <v>477</v>
      </c>
      <c r="N1" s="43" t="s">
        <v>164</v>
      </c>
      <c r="O1" s="43" t="s">
        <v>628</v>
      </c>
      <c r="P1" s="43" t="s">
        <v>638</v>
      </c>
      <c r="Q1" t="s">
        <v>717</v>
      </c>
      <c r="R1" t="s">
        <v>647</v>
      </c>
    </row>
    <row r="2" spans="1:18" ht="15" customHeight="1" x14ac:dyDescent="0.3">
      <c r="A2" s="7" t="s">
        <v>2</v>
      </c>
      <c r="B2" s="7" t="s">
        <v>2</v>
      </c>
      <c r="C2" s="7" t="s">
        <v>525</v>
      </c>
      <c r="D2" s="7" t="s">
        <v>529</v>
      </c>
      <c r="E2" s="39" t="s">
        <v>514</v>
      </c>
      <c r="F2" s="7" t="s">
        <v>596</v>
      </c>
      <c r="G2" s="43" t="s">
        <v>542</v>
      </c>
      <c r="I2" s="43" t="s">
        <v>96</v>
      </c>
      <c r="J2" s="43" t="s">
        <v>13</v>
      </c>
      <c r="K2" s="43" t="s">
        <v>127</v>
      </c>
      <c r="L2" s="43" t="s">
        <v>100</v>
      </c>
      <c r="M2" s="43"/>
      <c r="N2" s="43" t="s">
        <v>165</v>
      </c>
      <c r="O2" s="43" t="s">
        <v>629</v>
      </c>
      <c r="P2" s="43" t="s">
        <v>639</v>
      </c>
      <c r="Q2" t="s">
        <v>718</v>
      </c>
      <c r="R2" t="s">
        <v>648</v>
      </c>
    </row>
    <row r="3" spans="1:18" ht="15" customHeight="1" x14ac:dyDescent="0.3">
      <c r="A3" s="7" t="s">
        <v>3</v>
      </c>
      <c r="B3" s="7"/>
      <c r="C3" s="7" t="s">
        <v>531</v>
      </c>
      <c r="D3" s="7" t="s">
        <v>530</v>
      </c>
      <c r="E3" s="39" t="s">
        <v>515</v>
      </c>
      <c r="F3" s="7" t="s">
        <v>597</v>
      </c>
      <c r="G3" s="43" t="s">
        <v>543</v>
      </c>
      <c r="I3" s="43" t="s">
        <v>97</v>
      </c>
      <c r="J3" s="43" t="s">
        <v>14</v>
      </c>
      <c r="K3" s="43" t="s">
        <v>128</v>
      </c>
      <c r="L3" s="43" t="s">
        <v>101</v>
      </c>
      <c r="M3" s="43"/>
      <c r="N3" s="43" t="s">
        <v>166</v>
      </c>
      <c r="O3" s="43" t="s">
        <v>630</v>
      </c>
      <c r="P3" s="43" t="s">
        <v>640</v>
      </c>
      <c r="Q3" t="s">
        <v>719</v>
      </c>
      <c r="R3" t="s">
        <v>649</v>
      </c>
    </row>
    <row r="4" spans="1:18" ht="15" customHeight="1" x14ac:dyDescent="0.3">
      <c r="A4" s="7" t="s">
        <v>4</v>
      </c>
      <c r="B4" s="7"/>
      <c r="C4" s="7"/>
      <c r="D4" s="7" t="s">
        <v>592</v>
      </c>
      <c r="E4" s="39" t="s">
        <v>516</v>
      </c>
      <c r="F4" s="7" t="s">
        <v>598</v>
      </c>
      <c r="G4" s="43" t="s">
        <v>544</v>
      </c>
      <c r="I4" s="43" t="s">
        <v>98</v>
      </c>
      <c r="J4" s="43" t="s">
        <v>15</v>
      </c>
      <c r="K4" s="43" t="s">
        <v>129</v>
      </c>
      <c r="L4" s="43" t="s">
        <v>102</v>
      </c>
      <c r="M4" s="43"/>
      <c r="N4" s="43" t="s">
        <v>167</v>
      </c>
      <c r="O4" s="43" t="s">
        <v>631</v>
      </c>
      <c r="P4" s="43" t="s">
        <v>641</v>
      </c>
      <c r="Q4" t="s">
        <v>720</v>
      </c>
      <c r="R4" t="s">
        <v>650</v>
      </c>
    </row>
    <row r="5" spans="1:18" ht="15" customHeight="1" x14ac:dyDescent="0.3">
      <c r="A5" s="7" t="s">
        <v>5</v>
      </c>
      <c r="B5" s="7"/>
      <c r="C5" s="7"/>
      <c r="D5" s="7"/>
      <c r="E5" s="39" t="s">
        <v>517</v>
      </c>
      <c r="F5" s="7" t="s">
        <v>616</v>
      </c>
      <c r="G5" s="43" t="s">
        <v>545</v>
      </c>
      <c r="I5" s="43" t="s">
        <v>674</v>
      </c>
      <c r="J5" s="43" t="s">
        <v>16</v>
      </c>
      <c r="K5" s="43" t="s">
        <v>130</v>
      </c>
      <c r="L5" s="43" t="s">
        <v>103</v>
      </c>
      <c r="M5" s="43"/>
      <c r="N5" s="43" t="s">
        <v>168</v>
      </c>
      <c r="O5" s="43" t="s">
        <v>666</v>
      </c>
      <c r="P5" s="43" t="s">
        <v>667</v>
      </c>
      <c r="Q5" t="s">
        <v>668</v>
      </c>
      <c r="R5" t="s">
        <v>669</v>
      </c>
    </row>
    <row r="6" spans="1:18" ht="15" customHeight="1" x14ac:dyDescent="0.3">
      <c r="A6" s="7"/>
      <c r="B6" s="7"/>
      <c r="C6" s="7"/>
      <c r="D6" s="7"/>
      <c r="E6" s="39" t="s">
        <v>11</v>
      </c>
      <c r="F6" s="7" t="s">
        <v>600</v>
      </c>
      <c r="G6" s="43" t="s">
        <v>546</v>
      </c>
      <c r="I6" s="43"/>
      <c r="J6" s="43" t="s">
        <v>17</v>
      </c>
      <c r="K6" s="43" t="s">
        <v>131</v>
      </c>
      <c r="L6" s="43" t="s">
        <v>104</v>
      </c>
      <c r="M6" s="43"/>
      <c r="N6" s="43" t="s">
        <v>169</v>
      </c>
      <c r="O6" s="43" t="s">
        <v>632</v>
      </c>
      <c r="P6" s="43" t="s">
        <v>632</v>
      </c>
      <c r="Q6" t="s">
        <v>721</v>
      </c>
      <c r="R6" t="s">
        <v>651</v>
      </c>
    </row>
    <row r="7" spans="1:18" ht="15" customHeight="1" x14ac:dyDescent="0.3">
      <c r="E7" s="39" t="s">
        <v>518</v>
      </c>
      <c r="F7" s="7" t="s">
        <v>601</v>
      </c>
      <c r="G7" s="43" t="s">
        <v>547</v>
      </c>
      <c r="I7" s="43"/>
      <c r="J7" s="43" t="s">
        <v>18</v>
      </c>
      <c r="K7" s="43" t="s">
        <v>132</v>
      </c>
      <c r="L7" s="43" t="s">
        <v>105</v>
      </c>
      <c r="M7" s="43"/>
      <c r="N7" s="43" t="s">
        <v>170</v>
      </c>
      <c r="O7" s="43" t="s">
        <v>663</v>
      </c>
      <c r="P7" s="43" t="s">
        <v>664</v>
      </c>
      <c r="Q7" t="s">
        <v>662</v>
      </c>
      <c r="R7" t="s">
        <v>665</v>
      </c>
    </row>
    <row r="8" spans="1:18" ht="15" customHeight="1" x14ac:dyDescent="0.3">
      <c r="E8" s="39" t="s">
        <v>9</v>
      </c>
      <c r="F8" s="7" t="s">
        <v>602</v>
      </c>
      <c r="G8" s="43" t="s">
        <v>548</v>
      </c>
      <c r="I8" s="43"/>
      <c r="J8" s="43" t="s">
        <v>19</v>
      </c>
      <c r="K8" s="43" t="s">
        <v>133</v>
      </c>
      <c r="L8" s="43" t="s">
        <v>106</v>
      </c>
      <c r="M8" s="43"/>
      <c r="N8" s="43" t="s">
        <v>171</v>
      </c>
      <c r="O8" s="43" t="s">
        <v>633</v>
      </c>
      <c r="P8" s="43" t="s">
        <v>642</v>
      </c>
      <c r="Q8" t="s">
        <v>722</v>
      </c>
      <c r="R8" t="s">
        <v>652</v>
      </c>
    </row>
    <row r="9" spans="1:18" ht="15" customHeight="1" x14ac:dyDescent="0.3">
      <c r="E9" s="39" t="s">
        <v>10</v>
      </c>
      <c r="F9" s="7" t="s">
        <v>603</v>
      </c>
      <c r="G9" s="43" t="s">
        <v>549</v>
      </c>
      <c r="I9" s="43"/>
      <c r="J9" s="43" t="s">
        <v>20</v>
      </c>
      <c r="K9" s="43" t="s">
        <v>134</v>
      </c>
      <c r="L9" s="43" t="s">
        <v>107</v>
      </c>
      <c r="M9" s="43"/>
      <c r="N9" s="43" t="s">
        <v>172</v>
      </c>
      <c r="O9" s="43" t="s">
        <v>659</v>
      </c>
      <c r="P9" s="43" t="s">
        <v>660</v>
      </c>
      <c r="Q9" t="s">
        <v>662</v>
      </c>
      <c r="R9" t="s">
        <v>661</v>
      </c>
    </row>
    <row r="10" spans="1:18" ht="15" customHeight="1" x14ac:dyDescent="0.3">
      <c r="E10" s="39" t="s">
        <v>519</v>
      </c>
      <c r="F10" s="7" t="s">
        <v>604</v>
      </c>
      <c r="G10" s="43" t="s">
        <v>550</v>
      </c>
      <c r="I10" s="43"/>
      <c r="J10" s="43" t="s">
        <v>21</v>
      </c>
      <c r="K10" s="43" t="s">
        <v>135</v>
      </c>
      <c r="L10" s="43" t="s">
        <v>108</v>
      </c>
      <c r="M10" s="43"/>
      <c r="N10" s="43" t="s">
        <v>173</v>
      </c>
      <c r="O10" s="43" t="s">
        <v>658</v>
      </c>
      <c r="P10" s="43" t="s">
        <v>670</v>
      </c>
      <c r="Q10" t="s">
        <v>672</v>
      </c>
      <c r="R10" t="s">
        <v>671</v>
      </c>
    </row>
    <row r="11" spans="1:18" ht="15" customHeight="1" x14ac:dyDescent="0.3">
      <c r="E11" s="39" t="s">
        <v>521</v>
      </c>
      <c r="F11" s="7"/>
      <c r="G11" s="43" t="s">
        <v>551</v>
      </c>
      <c r="I11" s="43"/>
      <c r="J11" s="43" t="s">
        <v>22</v>
      </c>
      <c r="K11" s="43" t="s">
        <v>136</v>
      </c>
      <c r="L11" s="43" t="s">
        <v>109</v>
      </c>
      <c r="M11" s="43"/>
      <c r="N11" s="43" t="s">
        <v>174</v>
      </c>
      <c r="O11" s="43" t="s">
        <v>634</v>
      </c>
      <c r="P11" s="43" t="s">
        <v>643</v>
      </c>
      <c r="Q11" t="s">
        <v>723</v>
      </c>
      <c r="R11" t="s">
        <v>653</v>
      </c>
    </row>
    <row r="12" spans="1:18" ht="15" customHeight="1" x14ac:dyDescent="0.3">
      <c r="E12" s="39" t="s">
        <v>520</v>
      </c>
      <c r="F12" s="7"/>
      <c r="G12" s="43" t="s">
        <v>552</v>
      </c>
      <c r="I12" s="43"/>
      <c r="J12" s="43" t="s">
        <v>23</v>
      </c>
      <c r="K12" s="43" t="s">
        <v>137</v>
      </c>
      <c r="L12" s="43" t="s">
        <v>110</v>
      </c>
      <c r="M12" s="43"/>
      <c r="N12" s="43" t="s">
        <v>175</v>
      </c>
      <c r="O12" s="43" t="s">
        <v>635</v>
      </c>
      <c r="P12" s="43" t="s">
        <v>644</v>
      </c>
      <c r="Q12" t="s">
        <v>724</v>
      </c>
      <c r="R12" t="s">
        <v>654</v>
      </c>
    </row>
    <row r="13" spans="1:18" ht="15" customHeight="1" x14ac:dyDescent="0.3">
      <c r="E13" s="7" t="s">
        <v>534</v>
      </c>
      <c r="F13" s="7"/>
      <c r="G13" s="43" t="s">
        <v>553</v>
      </c>
      <c r="I13" s="43"/>
      <c r="J13" s="43" t="s">
        <v>24</v>
      </c>
      <c r="K13" s="43" t="s">
        <v>138</v>
      </c>
      <c r="L13" s="43" t="s">
        <v>111</v>
      </c>
      <c r="M13" s="43"/>
      <c r="N13" s="43" t="s">
        <v>176</v>
      </c>
      <c r="O13" s="43" t="s">
        <v>636</v>
      </c>
      <c r="P13" s="43" t="s">
        <v>645</v>
      </c>
      <c r="Q13" t="s">
        <v>725</v>
      </c>
      <c r="R13" t="s">
        <v>655</v>
      </c>
    </row>
    <row r="14" spans="1:18" ht="15" customHeight="1" x14ac:dyDescent="0.3">
      <c r="E14" s="7" t="s">
        <v>535</v>
      </c>
      <c r="F14" s="7"/>
      <c r="G14" s="43" t="s">
        <v>554</v>
      </c>
      <c r="I14" s="43"/>
      <c r="J14" s="43" t="s">
        <v>25</v>
      </c>
      <c r="K14" s="43" t="s">
        <v>139</v>
      </c>
      <c r="L14" s="43" t="s">
        <v>112</v>
      </c>
      <c r="M14" s="43"/>
      <c r="N14" s="43" t="s">
        <v>177</v>
      </c>
      <c r="O14" s="43" t="s">
        <v>637</v>
      </c>
      <c r="P14" s="43" t="s">
        <v>646</v>
      </c>
      <c r="Q14" t="s">
        <v>726</v>
      </c>
      <c r="R14" t="s">
        <v>656</v>
      </c>
    </row>
    <row r="15" spans="1:18" ht="15" customHeight="1" x14ac:dyDescent="0.3">
      <c r="E15" s="7" t="s">
        <v>536</v>
      </c>
      <c r="F15" s="7"/>
      <c r="G15" s="43" t="s">
        <v>555</v>
      </c>
      <c r="I15" s="43"/>
      <c r="J15" s="43" t="s">
        <v>26</v>
      </c>
      <c r="K15" s="43" t="s">
        <v>140</v>
      </c>
      <c r="L15" s="43" t="s">
        <v>113</v>
      </c>
      <c r="M15" s="43"/>
      <c r="N15" s="43" t="s">
        <v>178</v>
      </c>
    </row>
    <row r="16" spans="1:18" ht="15" customHeight="1" x14ac:dyDescent="0.3">
      <c r="E16" s="7" t="s">
        <v>522</v>
      </c>
      <c r="F16" s="7"/>
      <c r="G16" s="43" t="s">
        <v>556</v>
      </c>
      <c r="I16" s="43"/>
      <c r="J16" s="43" t="s">
        <v>27</v>
      </c>
      <c r="K16" s="43" t="s">
        <v>141</v>
      </c>
      <c r="L16" s="43" t="s">
        <v>114</v>
      </c>
      <c r="M16" s="43"/>
      <c r="N16" s="43" t="s">
        <v>179</v>
      </c>
    </row>
    <row r="17" spans="5:14" ht="15" customHeight="1" x14ac:dyDescent="0.3">
      <c r="E17" s="7" t="s">
        <v>523</v>
      </c>
      <c r="F17" s="7"/>
      <c r="G17" s="43" t="s">
        <v>557</v>
      </c>
      <c r="I17" s="43"/>
      <c r="J17" s="43" t="s">
        <v>682</v>
      </c>
      <c r="K17" s="43" t="s">
        <v>142</v>
      </c>
      <c r="L17" s="43" t="s">
        <v>115</v>
      </c>
      <c r="M17" s="43"/>
      <c r="N17" s="43" t="s">
        <v>180</v>
      </c>
    </row>
    <row r="18" spans="5:14" ht="15" customHeight="1" x14ac:dyDescent="0.3">
      <c r="G18" s="43" t="s">
        <v>558</v>
      </c>
      <c r="I18" s="43"/>
      <c r="J18" s="43" t="s">
        <v>683</v>
      </c>
      <c r="K18" s="43" t="s">
        <v>143</v>
      </c>
      <c r="L18" s="43" t="s">
        <v>116</v>
      </c>
      <c r="M18" s="43"/>
      <c r="N18" s="43" t="s">
        <v>181</v>
      </c>
    </row>
    <row r="19" spans="5:14" ht="15" customHeight="1" x14ac:dyDescent="0.3">
      <c r="G19" s="43" t="s">
        <v>559</v>
      </c>
      <c r="I19" s="43"/>
      <c r="J19" s="43" t="s">
        <v>684</v>
      </c>
      <c r="K19" s="43" t="s">
        <v>144</v>
      </c>
      <c r="L19" s="43" t="s">
        <v>117</v>
      </c>
      <c r="M19" s="43"/>
      <c r="N19" s="43" t="s">
        <v>182</v>
      </c>
    </row>
    <row r="20" spans="5:14" ht="15" customHeight="1" x14ac:dyDescent="0.3">
      <c r="G20" s="43" t="s">
        <v>560</v>
      </c>
      <c r="I20" s="43"/>
      <c r="J20" s="43" t="s">
        <v>685</v>
      </c>
      <c r="K20" s="43" t="s">
        <v>145</v>
      </c>
      <c r="L20" s="43" t="s">
        <v>118</v>
      </c>
      <c r="M20" s="43"/>
      <c r="N20" s="43" t="s">
        <v>183</v>
      </c>
    </row>
    <row r="21" spans="5:14" ht="15" customHeight="1" x14ac:dyDescent="0.3">
      <c r="G21" s="43" t="s">
        <v>561</v>
      </c>
      <c r="I21" s="43"/>
      <c r="J21" s="43" t="s">
        <v>686</v>
      </c>
      <c r="K21" s="43" t="s">
        <v>146</v>
      </c>
      <c r="L21" s="43" t="s">
        <v>119</v>
      </c>
      <c r="M21" s="43"/>
      <c r="N21" s="43" t="s">
        <v>184</v>
      </c>
    </row>
    <row r="22" spans="5:14" ht="15" customHeight="1" x14ac:dyDescent="0.3">
      <c r="G22" s="43" t="s">
        <v>562</v>
      </c>
      <c r="I22" s="43"/>
      <c r="J22" s="43" t="s">
        <v>687</v>
      </c>
      <c r="K22" s="43" t="s">
        <v>147</v>
      </c>
      <c r="L22" s="43" t="s">
        <v>120</v>
      </c>
      <c r="M22" s="43"/>
      <c r="N22" s="43" t="s">
        <v>185</v>
      </c>
    </row>
    <row r="23" spans="5:14" x14ac:dyDescent="0.3">
      <c r="I23" s="43"/>
      <c r="J23" s="43" t="s">
        <v>688</v>
      </c>
      <c r="K23" s="43" t="s">
        <v>148</v>
      </c>
      <c r="L23" s="43" t="s">
        <v>121</v>
      </c>
      <c r="M23" s="43"/>
      <c r="N23" s="43" t="s">
        <v>186</v>
      </c>
    </row>
    <row r="24" spans="5:14" x14ac:dyDescent="0.3">
      <c r="I24" s="43"/>
      <c r="J24" s="43" t="s">
        <v>689</v>
      </c>
      <c r="K24" s="43" t="s">
        <v>149</v>
      </c>
      <c r="L24" s="43" t="s">
        <v>122</v>
      </c>
      <c r="M24" s="43"/>
      <c r="N24" s="43" t="s">
        <v>187</v>
      </c>
    </row>
    <row r="25" spans="5:14" x14ac:dyDescent="0.3">
      <c r="I25" s="43"/>
      <c r="J25" s="43" t="s">
        <v>690</v>
      </c>
      <c r="K25" s="43" t="s">
        <v>150</v>
      </c>
      <c r="L25" s="43" t="s">
        <v>123</v>
      </c>
      <c r="M25" s="43"/>
      <c r="N25" s="43" t="s">
        <v>188</v>
      </c>
    </row>
    <row r="26" spans="5:14" x14ac:dyDescent="0.3">
      <c r="I26" s="43"/>
      <c r="J26" s="43" t="s">
        <v>691</v>
      </c>
      <c r="K26" s="43" t="s">
        <v>151</v>
      </c>
      <c r="L26" s="43" t="s">
        <v>124</v>
      </c>
      <c r="M26" s="43"/>
      <c r="N26" s="43" t="s">
        <v>189</v>
      </c>
    </row>
    <row r="27" spans="5:14" x14ac:dyDescent="0.3">
      <c r="I27" s="43"/>
      <c r="J27" s="43" t="s">
        <v>692</v>
      </c>
      <c r="K27" s="43" t="s">
        <v>152</v>
      </c>
      <c r="L27" s="43" t="s">
        <v>125</v>
      </c>
      <c r="M27" s="43"/>
      <c r="N27" s="43" t="s">
        <v>190</v>
      </c>
    </row>
    <row r="28" spans="5:14" x14ac:dyDescent="0.3">
      <c r="I28" s="43"/>
      <c r="J28" s="43" t="s">
        <v>693</v>
      </c>
      <c r="K28" s="43" t="s">
        <v>153</v>
      </c>
      <c r="L28" s="43"/>
      <c r="M28" s="43"/>
      <c r="N28" s="43" t="s">
        <v>191</v>
      </c>
    </row>
    <row r="29" spans="5:14" x14ac:dyDescent="0.3">
      <c r="I29" s="43"/>
      <c r="J29" s="43" t="s">
        <v>694</v>
      </c>
      <c r="K29" s="43" t="s">
        <v>154</v>
      </c>
      <c r="L29" s="43"/>
      <c r="M29" s="43"/>
      <c r="N29" s="43" t="s">
        <v>192</v>
      </c>
    </row>
    <row r="30" spans="5:14" x14ac:dyDescent="0.3">
      <c r="I30" s="43"/>
      <c r="J30" s="43" t="s">
        <v>695</v>
      </c>
      <c r="K30" s="43" t="s">
        <v>155</v>
      </c>
      <c r="L30" s="43"/>
      <c r="M30" s="43"/>
      <c r="N30" s="43" t="s">
        <v>193</v>
      </c>
    </row>
    <row r="31" spans="5:14" x14ac:dyDescent="0.3">
      <c r="I31" s="43"/>
      <c r="J31" s="43" t="s">
        <v>696</v>
      </c>
      <c r="K31" s="43" t="s">
        <v>156</v>
      </c>
      <c r="L31" s="43"/>
      <c r="M31" s="43"/>
      <c r="N31" s="43" t="s">
        <v>194</v>
      </c>
    </row>
    <row r="32" spans="5:14" x14ac:dyDescent="0.3">
      <c r="I32" s="43"/>
      <c r="J32" s="43" t="s">
        <v>697</v>
      </c>
      <c r="K32" s="43" t="s">
        <v>157</v>
      </c>
      <c r="L32" s="43"/>
      <c r="M32" s="43"/>
      <c r="N32" s="43" t="s">
        <v>195</v>
      </c>
    </row>
    <row r="33" spans="9:14" x14ac:dyDescent="0.3">
      <c r="I33" s="43"/>
      <c r="J33" s="43" t="s">
        <v>698</v>
      </c>
      <c r="K33" s="43" t="s">
        <v>158</v>
      </c>
      <c r="L33" s="43"/>
      <c r="M33" s="43"/>
      <c r="N33" s="43" t="s">
        <v>196</v>
      </c>
    </row>
    <row r="34" spans="9:14" x14ac:dyDescent="0.3">
      <c r="I34" s="43"/>
      <c r="J34" s="43" t="s">
        <v>699</v>
      </c>
      <c r="K34" s="43" t="s">
        <v>159</v>
      </c>
      <c r="L34" s="43"/>
      <c r="M34" s="43"/>
      <c r="N34" s="43" t="s">
        <v>197</v>
      </c>
    </row>
    <row r="35" spans="9:14" x14ac:dyDescent="0.3">
      <c r="I35" s="43"/>
      <c r="J35" s="43" t="s">
        <v>681</v>
      </c>
      <c r="K35" s="43" t="s">
        <v>160</v>
      </c>
      <c r="L35" s="43"/>
      <c r="M35" s="43"/>
      <c r="N35" s="43" t="s">
        <v>198</v>
      </c>
    </row>
    <row r="36" spans="9:14" x14ac:dyDescent="0.3">
      <c r="I36" s="43"/>
      <c r="J36" s="43" t="s">
        <v>700</v>
      </c>
      <c r="K36" s="43" t="s">
        <v>161</v>
      </c>
      <c r="L36" s="43"/>
      <c r="M36" s="43"/>
      <c r="N36" s="43" t="s">
        <v>199</v>
      </c>
    </row>
    <row r="37" spans="9:14" x14ac:dyDescent="0.3">
      <c r="I37" s="43"/>
      <c r="J37" s="43" t="s">
        <v>701</v>
      </c>
      <c r="K37" s="43" t="s">
        <v>162</v>
      </c>
      <c r="L37" s="43"/>
      <c r="M37" s="43"/>
      <c r="N37" s="43" t="s">
        <v>200</v>
      </c>
    </row>
    <row r="38" spans="9:14" x14ac:dyDescent="0.3">
      <c r="I38" s="43"/>
      <c r="J38" s="43" t="s">
        <v>702</v>
      </c>
      <c r="K38" s="43" t="s">
        <v>163</v>
      </c>
      <c r="L38" s="43"/>
      <c r="M38" s="43"/>
      <c r="N38" s="43" t="s">
        <v>201</v>
      </c>
    </row>
    <row r="39" spans="9:14" x14ac:dyDescent="0.3">
      <c r="I39" s="43"/>
      <c r="J39" s="43" t="s">
        <v>703</v>
      </c>
      <c r="K39" s="43"/>
      <c r="L39" s="43"/>
      <c r="M39" s="43"/>
      <c r="N39" s="43" t="s">
        <v>202</v>
      </c>
    </row>
    <row r="40" spans="9:14" x14ac:dyDescent="0.3">
      <c r="I40" s="43"/>
      <c r="J40" s="43" t="s">
        <v>704</v>
      </c>
      <c r="K40" s="43"/>
      <c r="L40" s="43"/>
      <c r="M40" s="43"/>
      <c r="N40" s="43" t="s">
        <v>203</v>
      </c>
    </row>
    <row r="41" spans="9:14" x14ac:dyDescent="0.3">
      <c r="I41" s="43"/>
      <c r="J41" s="43" t="s">
        <v>705</v>
      </c>
      <c r="K41" s="43"/>
      <c r="L41" s="43"/>
      <c r="M41" s="43"/>
      <c r="N41" s="43" t="s">
        <v>204</v>
      </c>
    </row>
    <row r="42" spans="9:14" x14ac:dyDescent="0.3">
      <c r="I42" s="43"/>
      <c r="J42" s="43" t="s">
        <v>680</v>
      </c>
      <c r="K42" s="43"/>
      <c r="L42" s="43"/>
      <c r="M42" s="43"/>
      <c r="N42" s="43" t="s">
        <v>205</v>
      </c>
    </row>
    <row r="43" spans="9:14" x14ac:dyDescent="0.3">
      <c r="I43" s="43"/>
      <c r="J43" s="43" t="s">
        <v>28</v>
      </c>
      <c r="K43" s="43"/>
      <c r="L43" s="43"/>
      <c r="M43" s="43"/>
      <c r="N43" s="43" t="s">
        <v>206</v>
      </c>
    </row>
    <row r="44" spans="9:14" x14ac:dyDescent="0.3">
      <c r="I44" s="43"/>
      <c r="J44" s="43" t="s">
        <v>29</v>
      </c>
      <c r="K44" s="43"/>
      <c r="L44" s="43"/>
      <c r="M44" s="43"/>
      <c r="N44" s="43" t="s">
        <v>207</v>
      </c>
    </row>
    <row r="45" spans="9:14" x14ac:dyDescent="0.3">
      <c r="I45" s="43"/>
      <c r="J45" s="43" t="s">
        <v>95</v>
      </c>
      <c r="K45" s="43"/>
      <c r="L45" s="43"/>
      <c r="M45" s="43"/>
      <c r="N45" s="43" t="s">
        <v>208</v>
      </c>
    </row>
    <row r="46" spans="9:14" x14ac:dyDescent="0.3">
      <c r="I46" s="43"/>
      <c r="J46" s="43" t="s">
        <v>30</v>
      </c>
      <c r="K46" s="43"/>
      <c r="L46" s="43"/>
      <c r="M46" s="43"/>
      <c r="N46" s="43" t="s">
        <v>209</v>
      </c>
    </row>
    <row r="47" spans="9:14" x14ac:dyDescent="0.3">
      <c r="I47" s="43"/>
      <c r="J47" s="43" t="s">
        <v>31</v>
      </c>
      <c r="K47" s="43"/>
      <c r="L47" s="43"/>
      <c r="M47" s="43"/>
      <c r="N47" s="43" t="s">
        <v>210</v>
      </c>
    </row>
    <row r="48" spans="9:14" x14ac:dyDescent="0.3">
      <c r="I48" s="43"/>
      <c r="J48" s="43" t="s">
        <v>32</v>
      </c>
      <c r="K48" s="43"/>
      <c r="L48" s="43"/>
      <c r="M48" s="43"/>
      <c r="N48" s="43" t="s">
        <v>211</v>
      </c>
    </row>
    <row r="49" spans="9:14" x14ac:dyDescent="0.3">
      <c r="I49" s="43"/>
      <c r="J49" s="43" t="s">
        <v>33</v>
      </c>
      <c r="K49" s="43"/>
      <c r="L49" s="43"/>
      <c r="M49" s="43"/>
      <c r="N49" s="43" t="s">
        <v>212</v>
      </c>
    </row>
    <row r="50" spans="9:14" x14ac:dyDescent="0.3">
      <c r="I50" s="43"/>
      <c r="J50" s="43" t="s">
        <v>34</v>
      </c>
      <c r="K50" s="43"/>
      <c r="L50" s="43"/>
      <c r="M50" s="43"/>
      <c r="N50" s="43" t="s">
        <v>213</v>
      </c>
    </row>
    <row r="51" spans="9:14" x14ac:dyDescent="0.3">
      <c r="I51" s="43"/>
      <c r="J51" s="43" t="s">
        <v>35</v>
      </c>
      <c r="K51" s="43"/>
      <c r="L51" s="43"/>
      <c r="M51" s="43"/>
      <c r="N51" s="43" t="s">
        <v>214</v>
      </c>
    </row>
    <row r="52" spans="9:14" x14ac:dyDescent="0.3">
      <c r="I52" s="43"/>
      <c r="J52" s="43" t="s">
        <v>36</v>
      </c>
      <c r="K52" s="43"/>
      <c r="L52" s="43"/>
      <c r="M52" s="43"/>
      <c r="N52" s="43" t="s">
        <v>215</v>
      </c>
    </row>
    <row r="53" spans="9:14" x14ac:dyDescent="0.3">
      <c r="I53" s="43"/>
      <c r="J53" s="43" t="s">
        <v>37</v>
      </c>
      <c r="K53" s="43"/>
      <c r="L53" s="43"/>
      <c r="M53" s="43"/>
      <c r="N53" s="43" t="s">
        <v>216</v>
      </c>
    </row>
    <row r="54" spans="9:14" x14ac:dyDescent="0.3">
      <c r="I54" s="43"/>
      <c r="J54" s="43" t="s">
        <v>38</v>
      </c>
      <c r="K54" s="43"/>
      <c r="L54" s="43"/>
      <c r="M54" s="43"/>
      <c r="N54" s="43" t="s">
        <v>217</v>
      </c>
    </row>
    <row r="55" spans="9:14" x14ac:dyDescent="0.3">
      <c r="I55" s="43"/>
      <c r="J55" s="43" t="s">
        <v>39</v>
      </c>
      <c r="K55" s="43"/>
      <c r="L55" s="43"/>
      <c r="M55" s="43"/>
      <c r="N55" s="43" t="s">
        <v>218</v>
      </c>
    </row>
    <row r="56" spans="9:14" x14ac:dyDescent="0.3">
      <c r="I56" s="43"/>
      <c r="J56" s="43" t="s">
        <v>40</v>
      </c>
      <c r="K56" s="43"/>
      <c r="L56" s="43"/>
      <c r="M56" s="43"/>
      <c r="N56" s="43" t="s">
        <v>219</v>
      </c>
    </row>
    <row r="57" spans="9:14" x14ac:dyDescent="0.3">
      <c r="I57" s="43"/>
      <c r="J57" s="43" t="s">
        <v>41</v>
      </c>
      <c r="K57" s="43"/>
      <c r="L57" s="43"/>
      <c r="M57" s="43"/>
      <c r="N57" s="43" t="s">
        <v>220</v>
      </c>
    </row>
    <row r="58" spans="9:14" x14ac:dyDescent="0.3">
      <c r="I58" s="43"/>
      <c r="J58" s="43" t="s">
        <v>42</v>
      </c>
      <c r="K58" s="43"/>
      <c r="L58" s="43"/>
      <c r="M58" s="43"/>
      <c r="N58" s="43" t="s">
        <v>221</v>
      </c>
    </row>
    <row r="59" spans="9:14" x14ac:dyDescent="0.3">
      <c r="I59" s="43"/>
      <c r="J59" s="43" t="s">
        <v>43</v>
      </c>
      <c r="K59" s="43"/>
      <c r="L59" s="43"/>
      <c r="M59" s="43"/>
      <c r="N59" s="43" t="s">
        <v>222</v>
      </c>
    </row>
    <row r="60" spans="9:14" x14ac:dyDescent="0.3">
      <c r="I60" s="43"/>
      <c r="J60" s="43" t="s">
        <v>44</v>
      </c>
      <c r="K60" s="43"/>
      <c r="L60" s="43"/>
      <c r="M60" s="43"/>
      <c r="N60" s="43" t="s">
        <v>223</v>
      </c>
    </row>
    <row r="61" spans="9:14" x14ac:dyDescent="0.3">
      <c r="I61" s="43"/>
      <c r="J61" s="43" t="s">
        <v>45</v>
      </c>
      <c r="K61" s="43"/>
      <c r="L61" s="43"/>
      <c r="M61" s="43"/>
      <c r="N61" s="43" t="s">
        <v>224</v>
      </c>
    </row>
    <row r="62" spans="9:14" x14ac:dyDescent="0.3">
      <c r="I62" s="43"/>
      <c r="J62" s="43" t="s">
        <v>46</v>
      </c>
      <c r="K62" s="43"/>
      <c r="L62" s="43"/>
      <c r="M62" s="43"/>
      <c r="N62" s="43" t="s">
        <v>225</v>
      </c>
    </row>
    <row r="63" spans="9:14" x14ac:dyDescent="0.3">
      <c r="I63" s="43"/>
      <c r="J63" s="43" t="s">
        <v>47</v>
      </c>
      <c r="K63" s="43"/>
      <c r="L63" s="43"/>
      <c r="M63" s="43"/>
      <c r="N63" s="43" t="s">
        <v>226</v>
      </c>
    </row>
    <row r="64" spans="9:14" x14ac:dyDescent="0.3">
      <c r="I64" s="43"/>
      <c r="J64" s="43" t="s">
        <v>48</v>
      </c>
      <c r="K64" s="43"/>
      <c r="L64" s="43"/>
      <c r="M64" s="43"/>
      <c r="N64" s="43" t="s">
        <v>227</v>
      </c>
    </row>
    <row r="65" spans="9:14" x14ac:dyDescent="0.3">
      <c r="I65" s="43"/>
      <c r="J65" s="43" t="s">
        <v>49</v>
      </c>
      <c r="K65" s="43"/>
      <c r="L65" s="43"/>
      <c r="M65" s="43"/>
      <c r="N65" s="43" t="s">
        <v>228</v>
      </c>
    </row>
    <row r="66" spans="9:14" x14ac:dyDescent="0.3">
      <c r="I66" s="43"/>
      <c r="J66" s="43" t="s">
        <v>50</v>
      </c>
      <c r="K66" s="43"/>
      <c r="L66" s="43"/>
      <c r="M66" s="43"/>
      <c r="N66" s="43" t="s">
        <v>229</v>
      </c>
    </row>
    <row r="67" spans="9:14" x14ac:dyDescent="0.3">
      <c r="I67" s="43"/>
      <c r="J67" s="43" t="s">
        <v>51</v>
      </c>
      <c r="K67" s="43"/>
      <c r="L67" s="43"/>
      <c r="M67" s="43"/>
      <c r="N67" s="43" t="s">
        <v>230</v>
      </c>
    </row>
    <row r="68" spans="9:14" x14ac:dyDescent="0.3">
      <c r="I68" s="43"/>
      <c r="J68" s="43" t="s">
        <v>52</v>
      </c>
      <c r="K68" s="43"/>
      <c r="L68" s="43"/>
      <c r="M68" s="43"/>
      <c r="N68" s="43" t="s">
        <v>231</v>
      </c>
    </row>
    <row r="69" spans="9:14" x14ac:dyDescent="0.3">
      <c r="I69" s="43"/>
      <c r="J69" s="43" t="s">
        <v>53</v>
      </c>
      <c r="K69" s="43"/>
      <c r="L69" s="43"/>
      <c r="M69" s="43"/>
      <c r="N69" s="43" t="s">
        <v>232</v>
      </c>
    </row>
    <row r="70" spans="9:14" x14ac:dyDescent="0.3">
      <c r="I70" s="43"/>
      <c r="J70" s="43" t="s">
        <v>54</v>
      </c>
      <c r="K70" s="43"/>
      <c r="L70" s="43"/>
      <c r="M70" s="43"/>
      <c r="N70" s="43" t="s">
        <v>233</v>
      </c>
    </row>
    <row r="71" spans="9:14" x14ac:dyDescent="0.3">
      <c r="I71" s="43"/>
      <c r="J71" s="43" t="s">
        <v>55</v>
      </c>
      <c r="K71" s="43"/>
      <c r="L71" s="43"/>
      <c r="M71" s="43"/>
      <c r="N71" s="43" t="s">
        <v>234</v>
      </c>
    </row>
    <row r="72" spans="9:14" x14ac:dyDescent="0.3">
      <c r="I72" s="43"/>
      <c r="J72" s="43" t="s">
        <v>56</v>
      </c>
      <c r="K72" s="43"/>
      <c r="L72" s="43"/>
      <c r="M72" s="43"/>
      <c r="N72" s="43" t="s">
        <v>235</v>
      </c>
    </row>
    <row r="73" spans="9:14" x14ac:dyDescent="0.3">
      <c r="I73" s="43"/>
      <c r="J73" s="43" t="s">
        <v>57</v>
      </c>
      <c r="K73" s="43"/>
      <c r="L73" s="43"/>
      <c r="M73" s="43"/>
      <c r="N73" s="43" t="s">
        <v>236</v>
      </c>
    </row>
    <row r="74" spans="9:14" x14ac:dyDescent="0.3">
      <c r="I74" s="43"/>
      <c r="J74" s="43" t="s">
        <v>58</v>
      </c>
      <c r="K74" s="43"/>
      <c r="L74" s="43"/>
      <c r="M74" s="43"/>
      <c r="N74" s="43" t="s">
        <v>237</v>
      </c>
    </row>
    <row r="75" spans="9:14" x14ac:dyDescent="0.3">
      <c r="I75" s="43"/>
      <c r="J75" s="43" t="s">
        <v>59</v>
      </c>
      <c r="K75" s="43"/>
      <c r="L75" s="43"/>
      <c r="M75" s="43"/>
      <c r="N75" s="43" t="s">
        <v>238</v>
      </c>
    </row>
    <row r="76" spans="9:14" x14ac:dyDescent="0.3">
      <c r="I76" s="43"/>
      <c r="J76" s="43" t="s">
        <v>60</v>
      </c>
      <c r="K76" s="43"/>
      <c r="L76" s="43"/>
      <c r="M76" s="43"/>
      <c r="N76" s="43" t="s">
        <v>239</v>
      </c>
    </row>
    <row r="77" spans="9:14" x14ac:dyDescent="0.3">
      <c r="I77" s="43"/>
      <c r="J77" s="43" t="s">
        <v>61</v>
      </c>
      <c r="K77" s="43"/>
      <c r="L77" s="43"/>
      <c r="M77" s="43"/>
      <c r="N77" s="43" t="s">
        <v>240</v>
      </c>
    </row>
    <row r="78" spans="9:14" x14ac:dyDescent="0.3">
      <c r="I78" s="43"/>
      <c r="J78" s="43" t="s">
        <v>62</v>
      </c>
      <c r="K78" s="43"/>
      <c r="L78" s="43"/>
      <c r="M78" s="43"/>
      <c r="N78" s="43" t="s">
        <v>241</v>
      </c>
    </row>
    <row r="79" spans="9:14" x14ac:dyDescent="0.3">
      <c r="I79" s="43"/>
      <c r="J79" s="43" t="s">
        <v>63</v>
      </c>
      <c r="K79" s="43"/>
      <c r="L79" s="43"/>
      <c r="M79" s="43"/>
      <c r="N79" s="43" t="s">
        <v>242</v>
      </c>
    </row>
    <row r="80" spans="9:14" x14ac:dyDescent="0.3">
      <c r="I80" s="43"/>
      <c r="J80" s="43" t="s">
        <v>64</v>
      </c>
      <c r="K80" s="43"/>
      <c r="L80" s="43"/>
      <c r="M80" s="43"/>
      <c r="N80" s="43" t="s">
        <v>243</v>
      </c>
    </row>
    <row r="81" spans="9:14" x14ac:dyDescent="0.3">
      <c r="I81" s="43"/>
      <c r="J81" s="43" t="s">
        <v>65</v>
      </c>
      <c r="K81" s="43"/>
      <c r="L81" s="43"/>
      <c r="M81" s="43"/>
      <c r="N81" s="43" t="s">
        <v>244</v>
      </c>
    </row>
    <row r="82" spans="9:14" x14ac:dyDescent="0.3">
      <c r="I82" s="43"/>
      <c r="J82" s="43" t="s">
        <v>66</v>
      </c>
      <c r="K82" s="43"/>
      <c r="L82" s="43"/>
      <c r="M82" s="43"/>
      <c r="N82" s="43" t="s">
        <v>245</v>
      </c>
    </row>
    <row r="83" spans="9:14" x14ac:dyDescent="0.3">
      <c r="I83" s="43"/>
      <c r="J83" s="43" t="s">
        <v>67</v>
      </c>
      <c r="K83" s="43"/>
      <c r="L83" s="43"/>
      <c r="M83" s="43"/>
      <c r="N83" s="43" t="s">
        <v>246</v>
      </c>
    </row>
    <row r="84" spans="9:14" x14ac:dyDescent="0.3">
      <c r="I84" s="43"/>
      <c r="J84" s="43" t="s">
        <v>68</v>
      </c>
      <c r="K84" s="43"/>
      <c r="L84" s="43"/>
      <c r="M84" s="43"/>
      <c r="N84" s="43" t="s">
        <v>247</v>
      </c>
    </row>
    <row r="85" spans="9:14" x14ac:dyDescent="0.3">
      <c r="I85" s="43"/>
      <c r="J85" s="43" t="s">
        <v>69</v>
      </c>
      <c r="K85" s="43"/>
      <c r="L85" s="43"/>
      <c r="M85" s="43"/>
      <c r="N85" s="43" t="s">
        <v>248</v>
      </c>
    </row>
    <row r="86" spans="9:14" x14ac:dyDescent="0.3">
      <c r="I86" s="43"/>
      <c r="J86" s="43" t="s">
        <v>70</v>
      </c>
      <c r="K86" s="43"/>
      <c r="L86" s="43"/>
      <c r="M86" s="43"/>
      <c r="N86" s="43" t="s">
        <v>249</v>
      </c>
    </row>
    <row r="87" spans="9:14" x14ac:dyDescent="0.3">
      <c r="I87" s="43"/>
      <c r="J87" s="43" t="s">
        <v>71</v>
      </c>
      <c r="K87" s="43"/>
      <c r="L87" s="43"/>
      <c r="M87" s="43"/>
      <c r="N87" s="43" t="s">
        <v>250</v>
      </c>
    </row>
    <row r="88" spans="9:14" x14ac:dyDescent="0.3">
      <c r="I88" s="43"/>
      <c r="J88" s="43" t="s">
        <v>72</v>
      </c>
      <c r="K88" s="43"/>
      <c r="L88" s="43"/>
      <c r="M88" s="43"/>
      <c r="N88" s="43" t="s">
        <v>251</v>
      </c>
    </row>
    <row r="89" spans="9:14" x14ac:dyDescent="0.3">
      <c r="I89" s="43"/>
      <c r="J89" s="43" t="s">
        <v>73</v>
      </c>
      <c r="K89" s="43"/>
      <c r="L89" s="43"/>
      <c r="M89" s="43"/>
      <c r="N89" s="43" t="s">
        <v>252</v>
      </c>
    </row>
    <row r="90" spans="9:14" x14ac:dyDescent="0.3">
      <c r="I90" s="43"/>
      <c r="J90" s="43" t="s">
        <v>74</v>
      </c>
      <c r="K90" s="43"/>
      <c r="L90" s="43"/>
      <c r="M90" s="43"/>
      <c r="N90" s="43" t="s">
        <v>253</v>
      </c>
    </row>
    <row r="91" spans="9:14" x14ac:dyDescent="0.3">
      <c r="I91" s="43"/>
      <c r="J91" s="43" t="s">
        <v>75</v>
      </c>
      <c r="K91" s="43"/>
      <c r="L91" s="43"/>
      <c r="M91" s="43"/>
      <c r="N91" s="43" t="s">
        <v>254</v>
      </c>
    </row>
    <row r="92" spans="9:14" x14ac:dyDescent="0.3">
      <c r="I92" s="43"/>
      <c r="J92" s="43" t="s">
        <v>76</v>
      </c>
      <c r="K92" s="43"/>
      <c r="L92" s="43"/>
      <c r="M92" s="43"/>
      <c r="N92" s="43" t="s">
        <v>255</v>
      </c>
    </row>
    <row r="93" spans="9:14" x14ac:dyDescent="0.3">
      <c r="I93" s="43"/>
      <c r="J93" s="43" t="s">
        <v>77</v>
      </c>
      <c r="K93" s="43"/>
      <c r="L93" s="43"/>
      <c r="M93" s="43"/>
      <c r="N93" s="43" t="s">
        <v>256</v>
      </c>
    </row>
    <row r="94" spans="9:14" x14ac:dyDescent="0.3">
      <c r="I94" s="43"/>
      <c r="J94" s="43" t="s">
        <v>78</v>
      </c>
      <c r="K94" s="43"/>
      <c r="L94" s="43"/>
      <c r="M94" s="43"/>
      <c r="N94" s="43" t="s">
        <v>257</v>
      </c>
    </row>
    <row r="95" spans="9:14" x14ac:dyDescent="0.3">
      <c r="I95" s="43"/>
      <c r="J95" s="43" t="s">
        <v>79</v>
      </c>
      <c r="K95" s="43"/>
      <c r="L95" s="43"/>
      <c r="M95" s="43"/>
      <c r="N95" s="43" t="s">
        <v>258</v>
      </c>
    </row>
    <row r="96" spans="9:14" x14ac:dyDescent="0.3">
      <c r="I96" s="43"/>
      <c r="J96" s="43" t="s">
        <v>80</v>
      </c>
      <c r="K96" s="43"/>
      <c r="L96" s="43"/>
      <c r="M96" s="43"/>
      <c r="N96" s="43" t="s">
        <v>259</v>
      </c>
    </row>
    <row r="97" spans="9:14" x14ac:dyDescent="0.3">
      <c r="I97" s="43"/>
      <c r="J97" s="43" t="s">
        <v>81</v>
      </c>
      <c r="K97" s="43"/>
      <c r="L97" s="43"/>
      <c r="M97" s="43"/>
      <c r="N97" s="43" t="s">
        <v>260</v>
      </c>
    </row>
    <row r="98" spans="9:14" x14ac:dyDescent="0.3">
      <c r="I98" s="43"/>
      <c r="J98" s="43" t="s">
        <v>82</v>
      </c>
      <c r="K98" s="43"/>
      <c r="L98" s="43"/>
      <c r="M98" s="43"/>
      <c r="N98" s="43" t="s">
        <v>261</v>
      </c>
    </row>
    <row r="99" spans="9:14" x14ac:dyDescent="0.3">
      <c r="I99" s="43"/>
      <c r="J99" s="43" t="s">
        <v>83</v>
      </c>
      <c r="K99" s="43"/>
      <c r="L99" s="43"/>
      <c r="M99" s="43"/>
      <c r="N99" s="43" t="s">
        <v>262</v>
      </c>
    </row>
    <row r="100" spans="9:14" x14ac:dyDescent="0.3">
      <c r="I100" s="43"/>
      <c r="J100" s="43" t="s">
        <v>84</v>
      </c>
      <c r="K100" s="43"/>
      <c r="L100" s="43"/>
      <c r="M100" s="43"/>
      <c r="N100" s="43" t="s">
        <v>263</v>
      </c>
    </row>
    <row r="101" spans="9:14" x14ac:dyDescent="0.3">
      <c r="I101" s="43"/>
      <c r="J101" s="43" t="s">
        <v>706</v>
      </c>
      <c r="K101" s="43"/>
      <c r="L101" s="43"/>
      <c r="M101" s="43"/>
      <c r="N101" s="43" t="s">
        <v>264</v>
      </c>
    </row>
    <row r="102" spans="9:14" x14ac:dyDescent="0.3">
      <c r="I102" s="43"/>
      <c r="J102" s="43" t="s">
        <v>707</v>
      </c>
      <c r="K102" s="43"/>
      <c r="L102" s="43"/>
      <c r="M102" s="43"/>
      <c r="N102" s="43" t="s">
        <v>265</v>
      </c>
    </row>
    <row r="103" spans="9:14" x14ac:dyDescent="0.3">
      <c r="I103" s="43"/>
      <c r="J103" s="43" t="s">
        <v>85</v>
      </c>
      <c r="K103" s="43"/>
      <c r="L103" s="43"/>
      <c r="M103" s="43"/>
      <c r="N103" s="43" t="s">
        <v>266</v>
      </c>
    </row>
    <row r="104" spans="9:14" x14ac:dyDescent="0.3">
      <c r="I104" s="43"/>
      <c r="J104" s="43" t="s">
        <v>86</v>
      </c>
      <c r="K104" s="43"/>
      <c r="L104" s="43"/>
      <c r="M104" s="43"/>
      <c r="N104" s="43" t="s">
        <v>267</v>
      </c>
    </row>
    <row r="105" spans="9:14" x14ac:dyDescent="0.3">
      <c r="I105" s="43"/>
      <c r="J105" s="43" t="s">
        <v>87</v>
      </c>
      <c r="K105" s="43"/>
      <c r="L105" s="43"/>
      <c r="M105" s="43"/>
      <c r="N105" s="43" t="s">
        <v>268</v>
      </c>
    </row>
    <row r="106" spans="9:14" x14ac:dyDescent="0.3">
      <c r="I106" s="43"/>
      <c r="J106" s="43" t="s">
        <v>88</v>
      </c>
      <c r="K106" s="43"/>
      <c r="L106" s="43"/>
      <c r="M106" s="43"/>
      <c r="N106" s="43" t="s">
        <v>269</v>
      </c>
    </row>
    <row r="107" spans="9:14" x14ac:dyDescent="0.3">
      <c r="I107" s="43"/>
      <c r="J107" s="43" t="s">
        <v>89</v>
      </c>
      <c r="K107" s="43"/>
      <c r="L107" s="43"/>
      <c r="M107" s="43"/>
      <c r="N107" s="43" t="s">
        <v>270</v>
      </c>
    </row>
    <row r="108" spans="9:14" x14ac:dyDescent="0.3">
      <c r="I108" s="43"/>
      <c r="J108" s="43" t="s">
        <v>90</v>
      </c>
      <c r="K108" s="43"/>
      <c r="L108" s="43"/>
      <c r="M108" s="43"/>
      <c r="N108" s="43" t="s">
        <v>271</v>
      </c>
    </row>
    <row r="109" spans="9:14" x14ac:dyDescent="0.3">
      <c r="I109" s="43"/>
      <c r="J109" s="43" t="s">
        <v>715</v>
      </c>
      <c r="K109" s="43"/>
      <c r="L109" s="43"/>
      <c r="M109" s="43"/>
      <c r="N109" s="43" t="s">
        <v>272</v>
      </c>
    </row>
    <row r="110" spans="9:14" x14ac:dyDescent="0.3">
      <c r="I110" s="43"/>
      <c r="J110" s="43" t="s">
        <v>711</v>
      </c>
      <c r="K110" s="43"/>
      <c r="L110" s="43"/>
      <c r="M110" s="43"/>
      <c r="N110" s="43" t="s">
        <v>273</v>
      </c>
    </row>
    <row r="111" spans="9:14" x14ac:dyDescent="0.3">
      <c r="I111" s="43"/>
      <c r="J111" s="43" t="s">
        <v>714</v>
      </c>
      <c r="K111" s="43"/>
      <c r="L111" s="43"/>
      <c r="M111" s="43"/>
      <c r="N111" s="43" t="s">
        <v>274</v>
      </c>
    </row>
    <row r="112" spans="9:14" x14ac:dyDescent="0.3">
      <c r="I112" s="43"/>
      <c r="J112" s="43" t="s">
        <v>708</v>
      </c>
      <c r="K112" s="43"/>
      <c r="L112" s="43"/>
      <c r="M112" s="43"/>
      <c r="N112" s="43" t="s">
        <v>275</v>
      </c>
    </row>
    <row r="113" spans="9:14" x14ac:dyDescent="0.3">
      <c r="I113" s="43"/>
      <c r="J113" s="43" t="s">
        <v>713</v>
      </c>
      <c r="K113" s="43"/>
      <c r="L113" s="43"/>
      <c r="M113" s="43"/>
      <c r="N113" s="43" t="s">
        <v>276</v>
      </c>
    </row>
    <row r="114" spans="9:14" x14ac:dyDescent="0.3">
      <c r="I114" s="43"/>
      <c r="J114" s="43" t="s">
        <v>712</v>
      </c>
      <c r="K114" s="43"/>
      <c r="L114" s="43"/>
      <c r="M114" s="43"/>
      <c r="N114" s="43" t="s">
        <v>277</v>
      </c>
    </row>
    <row r="115" spans="9:14" x14ac:dyDescent="0.3">
      <c r="I115" s="43"/>
      <c r="J115" s="43" t="s">
        <v>709</v>
      </c>
      <c r="K115" s="43"/>
      <c r="L115" s="43"/>
      <c r="M115" s="43"/>
      <c r="N115" s="43" t="s">
        <v>278</v>
      </c>
    </row>
    <row r="116" spans="9:14" x14ac:dyDescent="0.3">
      <c r="I116" s="43"/>
      <c r="J116" s="43" t="s">
        <v>710</v>
      </c>
      <c r="K116" s="43"/>
      <c r="L116" s="43"/>
      <c r="M116" s="43"/>
      <c r="N116" s="43" t="s">
        <v>279</v>
      </c>
    </row>
    <row r="117" spans="9:14" x14ac:dyDescent="0.3">
      <c r="I117" s="43"/>
      <c r="J117" s="43" t="s">
        <v>716</v>
      </c>
      <c r="K117" s="43"/>
      <c r="L117" s="43"/>
      <c r="M117" s="43"/>
      <c r="N117" s="43" t="s">
        <v>280</v>
      </c>
    </row>
    <row r="118" spans="9:14" x14ac:dyDescent="0.3">
      <c r="I118" s="43"/>
      <c r="J118" s="43" t="s">
        <v>91</v>
      </c>
      <c r="K118" s="43"/>
      <c r="L118" s="43"/>
      <c r="M118" s="43"/>
      <c r="N118" s="43" t="s">
        <v>281</v>
      </c>
    </row>
    <row r="119" spans="9:14" x14ac:dyDescent="0.3">
      <c r="I119" s="43"/>
      <c r="J119" s="43" t="s">
        <v>92</v>
      </c>
      <c r="K119" s="43"/>
      <c r="L119" s="43"/>
      <c r="M119" s="43"/>
      <c r="N119" s="43" t="s">
        <v>282</v>
      </c>
    </row>
    <row r="120" spans="9:14" x14ac:dyDescent="0.3">
      <c r="I120" s="43"/>
      <c r="J120" s="43" t="s">
        <v>93</v>
      </c>
      <c r="K120" s="43"/>
      <c r="L120" s="43"/>
      <c r="M120" s="43"/>
      <c r="N120" s="43" t="s">
        <v>283</v>
      </c>
    </row>
    <row r="121" spans="9:14" x14ac:dyDescent="0.3">
      <c r="I121" s="43"/>
      <c r="J121" s="43" t="s">
        <v>94</v>
      </c>
      <c r="K121" s="43"/>
      <c r="L121" s="43"/>
      <c r="M121" s="43"/>
      <c r="N121" s="43" t="s">
        <v>284</v>
      </c>
    </row>
    <row r="122" spans="9:14" x14ac:dyDescent="0.3">
      <c r="I122" s="43"/>
      <c r="J122" s="43"/>
      <c r="K122" s="43"/>
      <c r="L122" s="43"/>
      <c r="M122" s="43"/>
      <c r="N122" s="43" t="s">
        <v>285</v>
      </c>
    </row>
    <row r="123" spans="9:14" x14ac:dyDescent="0.3">
      <c r="I123" s="43"/>
      <c r="J123" s="43"/>
      <c r="K123" s="43"/>
      <c r="L123" s="43"/>
      <c r="M123" s="43"/>
      <c r="N123" s="43" t="s">
        <v>286</v>
      </c>
    </row>
    <row r="124" spans="9:14" x14ac:dyDescent="0.3">
      <c r="I124" s="43"/>
      <c r="J124" s="43"/>
      <c r="K124" s="43"/>
      <c r="L124" s="43"/>
      <c r="M124" s="43"/>
      <c r="N124" s="43" t="s">
        <v>287</v>
      </c>
    </row>
    <row r="125" spans="9:14" x14ac:dyDescent="0.3">
      <c r="I125" s="43"/>
      <c r="J125" s="43"/>
      <c r="K125" s="43"/>
      <c r="L125" s="43"/>
      <c r="M125" s="43"/>
      <c r="N125" s="43" t="s">
        <v>288</v>
      </c>
    </row>
    <row r="126" spans="9:14" x14ac:dyDescent="0.3">
      <c r="I126" s="43"/>
      <c r="J126" s="43"/>
      <c r="K126" s="43"/>
      <c r="L126" s="43"/>
      <c r="M126" s="43"/>
      <c r="N126" s="43" t="s">
        <v>289</v>
      </c>
    </row>
    <row r="127" spans="9:14" x14ac:dyDescent="0.3">
      <c r="I127" s="43"/>
      <c r="J127" s="43"/>
      <c r="K127" s="43"/>
      <c r="L127" s="43"/>
      <c r="M127" s="43"/>
      <c r="N127" s="43" t="s">
        <v>290</v>
      </c>
    </row>
    <row r="128" spans="9:14" x14ac:dyDescent="0.3">
      <c r="I128" s="43"/>
      <c r="J128" s="43"/>
      <c r="K128" s="43"/>
      <c r="L128" s="43"/>
      <c r="M128" s="43"/>
      <c r="N128" s="43" t="s">
        <v>291</v>
      </c>
    </row>
    <row r="129" spans="9:14" x14ac:dyDescent="0.3">
      <c r="I129" s="43"/>
      <c r="J129" s="43"/>
      <c r="K129" s="43"/>
      <c r="L129" s="43"/>
      <c r="M129" s="43"/>
      <c r="N129" s="43" t="s">
        <v>292</v>
      </c>
    </row>
    <row r="130" spans="9:14" x14ac:dyDescent="0.3">
      <c r="I130" s="43"/>
      <c r="J130" s="43"/>
      <c r="K130" s="43"/>
      <c r="L130" s="43"/>
      <c r="M130" s="43"/>
      <c r="N130" s="43" t="s">
        <v>293</v>
      </c>
    </row>
    <row r="131" spans="9:14" x14ac:dyDescent="0.3">
      <c r="I131" s="43"/>
      <c r="J131" s="43"/>
      <c r="K131" s="43"/>
      <c r="L131" s="43"/>
      <c r="M131" s="43"/>
      <c r="N131" s="43" t="s">
        <v>294</v>
      </c>
    </row>
    <row r="132" spans="9:14" x14ac:dyDescent="0.3">
      <c r="I132" s="43"/>
      <c r="J132" s="43"/>
      <c r="K132" s="43"/>
      <c r="L132" s="43"/>
      <c r="M132" s="43"/>
      <c r="N132" s="43" t="s">
        <v>295</v>
      </c>
    </row>
    <row r="133" spans="9:14" x14ac:dyDescent="0.3">
      <c r="I133" s="43"/>
      <c r="J133" s="43"/>
      <c r="K133" s="43"/>
      <c r="L133" s="43"/>
      <c r="M133" s="43"/>
      <c r="N133" s="43" t="s">
        <v>296</v>
      </c>
    </row>
    <row r="134" spans="9:14" x14ac:dyDescent="0.3">
      <c r="I134" s="43"/>
      <c r="J134" s="43"/>
      <c r="K134" s="43"/>
      <c r="L134" s="43"/>
      <c r="M134" s="43"/>
      <c r="N134" s="43" t="s">
        <v>297</v>
      </c>
    </row>
    <row r="135" spans="9:14" x14ac:dyDescent="0.3">
      <c r="I135" s="43"/>
      <c r="J135" s="43"/>
      <c r="K135" s="43"/>
      <c r="L135" s="43"/>
      <c r="M135" s="43"/>
      <c r="N135" s="43" t="s">
        <v>298</v>
      </c>
    </row>
    <row r="136" spans="9:14" x14ac:dyDescent="0.3">
      <c r="I136" s="43"/>
      <c r="J136" s="43"/>
      <c r="K136" s="43"/>
      <c r="L136" s="43"/>
      <c r="M136" s="43"/>
      <c r="N136" s="43" t="s">
        <v>299</v>
      </c>
    </row>
    <row r="137" spans="9:14" x14ac:dyDescent="0.3">
      <c r="I137" s="43"/>
      <c r="J137" s="43"/>
      <c r="K137" s="43"/>
      <c r="L137" s="43"/>
      <c r="M137" s="43"/>
      <c r="N137" s="43" t="s">
        <v>300</v>
      </c>
    </row>
    <row r="138" spans="9:14" x14ac:dyDescent="0.3">
      <c r="I138" s="43"/>
      <c r="J138" s="43"/>
      <c r="K138" s="43"/>
      <c r="L138" s="43"/>
      <c r="M138" s="43"/>
      <c r="N138" s="43" t="s">
        <v>301</v>
      </c>
    </row>
    <row r="139" spans="9:14" x14ac:dyDescent="0.3">
      <c r="I139" s="43"/>
      <c r="J139" s="43"/>
      <c r="K139" s="43"/>
      <c r="L139" s="43"/>
      <c r="M139" s="43"/>
      <c r="N139" s="43" t="s">
        <v>302</v>
      </c>
    </row>
    <row r="140" spans="9:14" x14ac:dyDescent="0.3">
      <c r="I140" s="43"/>
      <c r="J140" s="43"/>
      <c r="K140" s="43"/>
      <c r="L140" s="43"/>
      <c r="M140" s="43"/>
      <c r="N140" s="43" t="s">
        <v>303</v>
      </c>
    </row>
    <row r="141" spans="9:14" x14ac:dyDescent="0.3">
      <c r="I141" s="43"/>
      <c r="J141" s="43"/>
      <c r="K141" s="43"/>
      <c r="L141" s="43"/>
      <c r="M141" s="43"/>
      <c r="N141" s="43" t="s">
        <v>304</v>
      </c>
    </row>
    <row r="142" spans="9:14" x14ac:dyDescent="0.3">
      <c r="I142" s="43"/>
      <c r="J142" s="43"/>
      <c r="K142" s="43"/>
      <c r="L142" s="43"/>
      <c r="M142" s="43"/>
      <c r="N142" s="43" t="s">
        <v>305</v>
      </c>
    </row>
    <row r="143" spans="9:14" x14ac:dyDescent="0.3">
      <c r="I143" s="43"/>
      <c r="J143" s="43"/>
      <c r="K143" s="43"/>
      <c r="L143" s="43"/>
      <c r="M143" s="43"/>
      <c r="N143" s="43" t="s">
        <v>306</v>
      </c>
    </row>
    <row r="144" spans="9:14" x14ac:dyDescent="0.3">
      <c r="I144" s="43"/>
      <c r="J144" s="43"/>
      <c r="K144" s="43"/>
      <c r="L144" s="43"/>
      <c r="M144" s="43"/>
      <c r="N144" s="43" t="s">
        <v>307</v>
      </c>
    </row>
    <row r="145" spans="9:14" x14ac:dyDescent="0.3">
      <c r="I145" s="43"/>
      <c r="J145" s="43"/>
      <c r="K145" s="43"/>
      <c r="L145" s="43"/>
      <c r="M145" s="43"/>
      <c r="N145" s="43" t="s">
        <v>308</v>
      </c>
    </row>
    <row r="146" spans="9:14" x14ac:dyDescent="0.3">
      <c r="I146" s="43"/>
      <c r="J146" s="43"/>
      <c r="K146" s="43"/>
      <c r="L146" s="43"/>
      <c r="M146" s="43"/>
      <c r="N146" s="43" t="s">
        <v>309</v>
      </c>
    </row>
    <row r="147" spans="9:14" x14ac:dyDescent="0.3">
      <c r="I147" s="43"/>
      <c r="J147" s="43"/>
      <c r="K147" s="43"/>
      <c r="L147" s="43"/>
      <c r="M147" s="43"/>
      <c r="N147" s="43" t="s">
        <v>310</v>
      </c>
    </row>
    <row r="148" spans="9:14" x14ac:dyDescent="0.3">
      <c r="I148" s="43"/>
      <c r="J148" s="43"/>
      <c r="K148" s="43"/>
      <c r="L148" s="43"/>
      <c r="M148" s="43"/>
      <c r="N148" s="43" t="s">
        <v>311</v>
      </c>
    </row>
    <row r="149" spans="9:14" x14ac:dyDescent="0.3">
      <c r="I149" s="43"/>
      <c r="J149" s="43"/>
      <c r="K149" s="43"/>
      <c r="L149" s="43"/>
      <c r="M149" s="43"/>
      <c r="N149" s="43" t="s">
        <v>312</v>
      </c>
    </row>
    <row r="150" spans="9:14" x14ac:dyDescent="0.3">
      <c r="I150" s="43"/>
      <c r="J150" s="43"/>
      <c r="K150" s="43"/>
      <c r="L150" s="43"/>
      <c r="M150" s="43"/>
      <c r="N150" s="43" t="s">
        <v>313</v>
      </c>
    </row>
    <row r="151" spans="9:14" x14ac:dyDescent="0.3">
      <c r="I151" s="43"/>
      <c r="J151" s="43"/>
      <c r="K151" s="43"/>
      <c r="L151" s="43"/>
      <c r="M151" s="43"/>
      <c r="N151" s="43" t="s">
        <v>314</v>
      </c>
    </row>
    <row r="152" spans="9:14" x14ac:dyDescent="0.3">
      <c r="I152" s="43"/>
      <c r="J152" s="43"/>
      <c r="K152" s="43"/>
      <c r="L152" s="43"/>
      <c r="M152" s="43"/>
      <c r="N152" s="43" t="s">
        <v>315</v>
      </c>
    </row>
    <row r="153" spans="9:14" x14ac:dyDescent="0.3">
      <c r="I153" s="43"/>
      <c r="J153" s="43"/>
      <c r="K153" s="43"/>
      <c r="L153" s="43"/>
      <c r="M153" s="43"/>
      <c r="N153" s="43" t="s">
        <v>316</v>
      </c>
    </row>
    <row r="154" spans="9:14" x14ac:dyDescent="0.3">
      <c r="I154" s="43"/>
      <c r="J154" s="43"/>
      <c r="K154" s="43"/>
      <c r="L154" s="43"/>
      <c r="M154" s="43"/>
      <c r="N154" s="43" t="s">
        <v>317</v>
      </c>
    </row>
    <row r="155" spans="9:14" x14ac:dyDescent="0.3">
      <c r="I155" s="43"/>
      <c r="J155" s="43"/>
      <c r="K155" s="43"/>
      <c r="L155" s="43"/>
      <c r="M155" s="43"/>
      <c r="N155" s="43" t="s">
        <v>318</v>
      </c>
    </row>
    <row r="156" spans="9:14" x14ac:dyDescent="0.3">
      <c r="I156" s="43"/>
      <c r="J156" s="43"/>
      <c r="K156" s="43"/>
      <c r="L156" s="43"/>
      <c r="M156" s="43"/>
      <c r="N156" s="43" t="s">
        <v>319</v>
      </c>
    </row>
    <row r="157" spans="9:14" x14ac:dyDescent="0.3">
      <c r="I157" s="43"/>
      <c r="J157" s="43"/>
      <c r="K157" s="43"/>
      <c r="L157" s="43"/>
      <c r="M157" s="43"/>
      <c r="N157" s="43" t="s">
        <v>320</v>
      </c>
    </row>
    <row r="158" spans="9:14" x14ac:dyDescent="0.3">
      <c r="I158" s="43"/>
      <c r="J158" s="43"/>
      <c r="K158" s="43"/>
      <c r="L158" s="43"/>
      <c r="M158" s="43"/>
      <c r="N158" s="43" t="s">
        <v>321</v>
      </c>
    </row>
    <row r="159" spans="9:14" x14ac:dyDescent="0.3">
      <c r="I159" s="43"/>
      <c r="J159" s="43"/>
      <c r="K159" s="43"/>
      <c r="L159" s="43"/>
      <c r="M159" s="43"/>
      <c r="N159" s="43" t="s">
        <v>322</v>
      </c>
    </row>
    <row r="160" spans="9:14" x14ac:dyDescent="0.3">
      <c r="I160" s="43"/>
      <c r="J160" s="43"/>
      <c r="K160" s="43"/>
      <c r="L160" s="43"/>
      <c r="M160" s="43"/>
      <c r="N160" s="43" t="s">
        <v>323</v>
      </c>
    </row>
    <row r="161" spans="9:14" x14ac:dyDescent="0.3">
      <c r="I161" s="43"/>
      <c r="J161" s="43"/>
      <c r="K161" s="43"/>
      <c r="L161" s="43"/>
      <c r="M161" s="43"/>
      <c r="N161" s="43" t="s">
        <v>324</v>
      </c>
    </row>
    <row r="162" spans="9:14" x14ac:dyDescent="0.3">
      <c r="I162" s="43"/>
      <c r="J162" s="43"/>
      <c r="K162" s="43"/>
      <c r="L162" s="43"/>
      <c r="M162" s="43"/>
      <c r="N162" s="43" t="s">
        <v>325</v>
      </c>
    </row>
    <row r="163" spans="9:14" x14ac:dyDescent="0.3">
      <c r="I163" s="43"/>
      <c r="J163" s="43"/>
      <c r="K163" s="43"/>
      <c r="L163" s="43"/>
      <c r="M163" s="43"/>
      <c r="N163" s="43" t="s">
        <v>326</v>
      </c>
    </row>
    <row r="164" spans="9:14" x14ac:dyDescent="0.3">
      <c r="I164" s="43"/>
      <c r="J164" s="43"/>
      <c r="K164" s="43"/>
      <c r="L164" s="43"/>
      <c r="M164" s="43"/>
      <c r="N164" s="43" t="s">
        <v>327</v>
      </c>
    </row>
    <row r="165" spans="9:14" x14ac:dyDescent="0.3">
      <c r="I165" s="43"/>
      <c r="J165" s="43"/>
      <c r="K165" s="43"/>
      <c r="L165" s="43"/>
      <c r="M165" s="43"/>
      <c r="N165" s="43" t="s">
        <v>328</v>
      </c>
    </row>
    <row r="166" spans="9:14" x14ac:dyDescent="0.3">
      <c r="I166" s="43"/>
      <c r="J166" s="43"/>
      <c r="K166" s="43"/>
      <c r="L166" s="43"/>
      <c r="M166" s="43"/>
      <c r="N166" s="43" t="s">
        <v>329</v>
      </c>
    </row>
    <row r="167" spans="9:14" x14ac:dyDescent="0.3">
      <c r="I167" s="43"/>
      <c r="J167" s="43"/>
      <c r="K167" s="43"/>
      <c r="L167" s="43"/>
      <c r="M167" s="43"/>
      <c r="N167" s="43" t="s">
        <v>330</v>
      </c>
    </row>
    <row r="168" spans="9:14" x14ac:dyDescent="0.3">
      <c r="I168" s="43"/>
      <c r="J168" s="43"/>
      <c r="K168" s="43"/>
      <c r="L168" s="43"/>
      <c r="M168" s="43"/>
      <c r="N168" s="43" t="s">
        <v>331</v>
      </c>
    </row>
    <row r="169" spans="9:14" x14ac:dyDescent="0.3">
      <c r="I169" s="43"/>
      <c r="J169" s="43"/>
      <c r="K169" s="43"/>
      <c r="L169" s="43"/>
      <c r="M169" s="43"/>
      <c r="N169" s="43" t="s">
        <v>332</v>
      </c>
    </row>
    <row r="170" spans="9:14" x14ac:dyDescent="0.3">
      <c r="I170" s="43"/>
      <c r="J170" s="43"/>
      <c r="K170" s="43"/>
      <c r="L170" s="43"/>
      <c r="M170" s="43"/>
      <c r="N170" s="43" t="s">
        <v>333</v>
      </c>
    </row>
    <row r="171" spans="9:14" x14ac:dyDescent="0.3">
      <c r="I171" s="43"/>
      <c r="J171" s="43"/>
      <c r="K171" s="43"/>
      <c r="L171" s="43"/>
      <c r="M171" s="43"/>
      <c r="N171" s="43" t="s">
        <v>334</v>
      </c>
    </row>
    <row r="172" spans="9:14" x14ac:dyDescent="0.3">
      <c r="I172" s="43"/>
      <c r="J172" s="43"/>
      <c r="K172" s="43"/>
      <c r="L172" s="43"/>
      <c r="M172" s="43"/>
      <c r="N172" s="43" t="s">
        <v>335</v>
      </c>
    </row>
    <row r="173" spans="9:14" x14ac:dyDescent="0.3">
      <c r="I173" s="43"/>
      <c r="J173" s="43"/>
      <c r="K173" s="43"/>
      <c r="L173" s="43"/>
      <c r="M173" s="43"/>
      <c r="N173" s="43" t="s">
        <v>336</v>
      </c>
    </row>
    <row r="174" spans="9:14" x14ac:dyDescent="0.3">
      <c r="I174" s="43"/>
      <c r="J174" s="43"/>
      <c r="K174" s="43"/>
      <c r="L174" s="43"/>
      <c r="M174" s="43"/>
      <c r="N174" s="43" t="s">
        <v>337</v>
      </c>
    </row>
    <row r="175" spans="9:14" x14ac:dyDescent="0.3">
      <c r="I175" s="43"/>
      <c r="J175" s="43"/>
      <c r="K175" s="43"/>
      <c r="L175" s="43"/>
      <c r="M175" s="43"/>
      <c r="N175" s="43" t="s">
        <v>338</v>
      </c>
    </row>
    <row r="176" spans="9:14" x14ac:dyDescent="0.3">
      <c r="I176" s="43"/>
      <c r="J176" s="43"/>
      <c r="K176" s="43"/>
      <c r="L176" s="43"/>
      <c r="M176" s="43"/>
      <c r="N176" s="43" t="s">
        <v>339</v>
      </c>
    </row>
    <row r="177" spans="9:14" x14ac:dyDescent="0.3">
      <c r="I177" s="43"/>
      <c r="J177" s="43"/>
      <c r="K177" s="43"/>
      <c r="L177" s="43"/>
      <c r="M177" s="43"/>
      <c r="N177" s="43" t="s">
        <v>340</v>
      </c>
    </row>
    <row r="178" spans="9:14" x14ac:dyDescent="0.3">
      <c r="I178" s="43"/>
      <c r="J178" s="43"/>
      <c r="K178" s="43"/>
      <c r="L178" s="43"/>
      <c r="M178" s="43"/>
      <c r="N178" s="43" t="s">
        <v>341</v>
      </c>
    </row>
    <row r="179" spans="9:14" x14ac:dyDescent="0.3">
      <c r="I179" s="43"/>
      <c r="J179" s="43"/>
      <c r="K179" s="43"/>
      <c r="L179" s="43"/>
      <c r="M179" s="43"/>
      <c r="N179" s="43" t="s">
        <v>342</v>
      </c>
    </row>
    <row r="180" spans="9:14" x14ac:dyDescent="0.3">
      <c r="I180" s="43"/>
      <c r="J180" s="43"/>
      <c r="K180" s="43"/>
      <c r="L180" s="43"/>
      <c r="M180" s="43"/>
      <c r="N180" s="43" t="s">
        <v>343</v>
      </c>
    </row>
    <row r="181" spans="9:14" x14ac:dyDescent="0.3">
      <c r="I181" s="43"/>
      <c r="J181" s="43"/>
      <c r="K181" s="43"/>
      <c r="L181" s="43"/>
      <c r="M181" s="43"/>
      <c r="N181" s="43" t="s">
        <v>344</v>
      </c>
    </row>
    <row r="182" spans="9:14" x14ac:dyDescent="0.3">
      <c r="I182" s="43"/>
      <c r="J182" s="43"/>
      <c r="K182" s="43"/>
      <c r="L182" s="43"/>
      <c r="M182" s="43"/>
      <c r="N182" s="43" t="s">
        <v>345</v>
      </c>
    </row>
    <row r="183" spans="9:14" x14ac:dyDescent="0.3">
      <c r="I183" s="43"/>
      <c r="J183" s="43"/>
      <c r="K183" s="43"/>
      <c r="L183" s="43"/>
      <c r="M183" s="43"/>
      <c r="N183" s="43" t="s">
        <v>346</v>
      </c>
    </row>
    <row r="184" spans="9:14" x14ac:dyDescent="0.3">
      <c r="I184" s="43"/>
      <c r="J184" s="43"/>
      <c r="K184" s="43"/>
      <c r="L184" s="43"/>
      <c r="M184" s="43"/>
      <c r="N184" s="43" t="s">
        <v>347</v>
      </c>
    </row>
    <row r="185" spans="9:14" x14ac:dyDescent="0.3">
      <c r="I185" s="43"/>
      <c r="J185" s="43"/>
      <c r="K185" s="43"/>
      <c r="L185" s="43"/>
      <c r="M185" s="43"/>
      <c r="N185" s="43" t="s">
        <v>348</v>
      </c>
    </row>
    <row r="186" spans="9:14" x14ac:dyDescent="0.3">
      <c r="I186" s="43"/>
      <c r="J186" s="43"/>
      <c r="K186" s="43"/>
      <c r="L186" s="43"/>
      <c r="M186" s="43"/>
      <c r="N186" s="43" t="s">
        <v>349</v>
      </c>
    </row>
    <row r="187" spans="9:14" x14ac:dyDescent="0.3">
      <c r="I187" s="43"/>
      <c r="J187" s="43"/>
      <c r="K187" s="43"/>
      <c r="L187" s="43"/>
      <c r="M187" s="43"/>
      <c r="N187" s="43" t="s">
        <v>350</v>
      </c>
    </row>
    <row r="188" spans="9:14" x14ac:dyDescent="0.3">
      <c r="I188" s="43"/>
      <c r="J188" s="43"/>
      <c r="K188" s="43"/>
      <c r="L188" s="43"/>
      <c r="M188" s="43"/>
      <c r="N188" s="43" t="s">
        <v>351</v>
      </c>
    </row>
    <row r="189" spans="9:14" x14ac:dyDescent="0.3">
      <c r="I189" s="43"/>
      <c r="J189" s="43"/>
      <c r="K189" s="43"/>
      <c r="L189" s="43"/>
      <c r="M189" s="43"/>
      <c r="N189" s="43" t="s">
        <v>352</v>
      </c>
    </row>
    <row r="190" spans="9:14" x14ac:dyDescent="0.3">
      <c r="I190" s="43"/>
      <c r="J190" s="43"/>
      <c r="K190" s="43"/>
      <c r="L190" s="43"/>
      <c r="M190" s="43"/>
      <c r="N190" s="43" t="s">
        <v>353</v>
      </c>
    </row>
    <row r="191" spans="9:14" x14ac:dyDescent="0.3">
      <c r="I191" s="43"/>
      <c r="J191" s="43"/>
      <c r="K191" s="43"/>
      <c r="L191" s="43"/>
      <c r="M191" s="43"/>
      <c r="N191" s="43" t="s">
        <v>354</v>
      </c>
    </row>
    <row r="192" spans="9:14" x14ac:dyDescent="0.3">
      <c r="I192" s="43"/>
      <c r="J192" s="43"/>
      <c r="K192" s="43"/>
      <c r="L192" s="43"/>
      <c r="M192" s="43"/>
      <c r="N192" s="43" t="s">
        <v>355</v>
      </c>
    </row>
    <row r="193" spans="9:14" x14ac:dyDescent="0.3">
      <c r="I193" s="43"/>
      <c r="J193" s="43"/>
      <c r="K193" s="43"/>
      <c r="L193" s="43"/>
      <c r="M193" s="43"/>
      <c r="N193" s="43" t="s">
        <v>356</v>
      </c>
    </row>
    <row r="194" spans="9:14" x14ac:dyDescent="0.3">
      <c r="I194" s="43"/>
      <c r="J194" s="43"/>
      <c r="K194" s="43"/>
      <c r="L194" s="43"/>
      <c r="M194" s="43"/>
      <c r="N194" s="43" t="s">
        <v>357</v>
      </c>
    </row>
    <row r="195" spans="9:14" x14ac:dyDescent="0.3">
      <c r="I195" s="43"/>
      <c r="J195" s="43"/>
      <c r="K195" s="43"/>
      <c r="L195" s="43"/>
      <c r="M195" s="43"/>
      <c r="N195" s="43" t="s">
        <v>358</v>
      </c>
    </row>
    <row r="196" spans="9:14" x14ac:dyDescent="0.3">
      <c r="I196" s="43"/>
      <c r="J196" s="43"/>
      <c r="K196" s="43"/>
      <c r="L196" s="43"/>
      <c r="M196" s="43"/>
      <c r="N196" s="43" t="s">
        <v>359</v>
      </c>
    </row>
    <row r="197" spans="9:14" x14ac:dyDescent="0.3">
      <c r="I197" s="43"/>
      <c r="J197" s="43"/>
      <c r="K197" s="43"/>
      <c r="L197" s="43"/>
      <c r="M197" s="43"/>
      <c r="N197" s="43" t="s">
        <v>360</v>
      </c>
    </row>
    <row r="198" spans="9:14" x14ac:dyDescent="0.3">
      <c r="I198" s="43"/>
      <c r="J198" s="43"/>
      <c r="K198" s="43"/>
      <c r="L198" s="43"/>
      <c r="M198" s="43"/>
      <c r="N198" s="43" t="s">
        <v>361</v>
      </c>
    </row>
    <row r="199" spans="9:14" x14ac:dyDescent="0.3">
      <c r="I199" s="43"/>
      <c r="J199" s="43"/>
      <c r="K199" s="43"/>
      <c r="L199" s="43"/>
      <c r="M199" s="43"/>
      <c r="N199" s="43" t="s">
        <v>362</v>
      </c>
    </row>
    <row r="200" spans="9:14" x14ac:dyDescent="0.3">
      <c r="I200" s="43"/>
      <c r="J200" s="43"/>
      <c r="K200" s="43"/>
      <c r="L200" s="43"/>
      <c r="M200" s="43"/>
      <c r="N200" s="43" t="s">
        <v>363</v>
      </c>
    </row>
    <row r="201" spans="9:14" x14ac:dyDescent="0.3">
      <c r="I201" s="43"/>
      <c r="J201" s="43"/>
      <c r="K201" s="43"/>
      <c r="L201" s="43"/>
      <c r="M201" s="43"/>
      <c r="N201" s="43" t="s">
        <v>364</v>
      </c>
    </row>
    <row r="202" spans="9:14" x14ac:dyDescent="0.3">
      <c r="I202" s="43"/>
      <c r="J202" s="43"/>
      <c r="K202" s="43"/>
      <c r="L202" s="43"/>
      <c r="M202" s="43"/>
      <c r="N202" s="43" t="s">
        <v>365</v>
      </c>
    </row>
    <row r="203" spans="9:14" x14ac:dyDescent="0.3">
      <c r="I203" s="43"/>
      <c r="J203" s="43"/>
      <c r="K203" s="43"/>
      <c r="L203" s="43"/>
      <c r="M203" s="43"/>
      <c r="N203" s="43" t="s">
        <v>366</v>
      </c>
    </row>
    <row r="204" spans="9:14" x14ac:dyDescent="0.3">
      <c r="I204" s="43"/>
      <c r="J204" s="43"/>
      <c r="K204" s="43"/>
      <c r="L204" s="43"/>
      <c r="M204" s="43"/>
      <c r="N204" s="43" t="s">
        <v>367</v>
      </c>
    </row>
    <row r="205" spans="9:14" x14ac:dyDescent="0.3">
      <c r="I205" s="43"/>
      <c r="J205" s="43"/>
      <c r="K205" s="43"/>
      <c r="L205" s="43"/>
      <c r="M205" s="43"/>
      <c r="N205" s="43" t="s">
        <v>368</v>
      </c>
    </row>
    <row r="206" spans="9:14" x14ac:dyDescent="0.3">
      <c r="I206" s="43"/>
      <c r="J206" s="43"/>
      <c r="K206" s="43"/>
      <c r="L206" s="43"/>
      <c r="M206" s="43"/>
      <c r="N206" s="43" t="s">
        <v>369</v>
      </c>
    </row>
    <row r="207" spans="9:14" x14ac:dyDescent="0.3">
      <c r="I207" s="43"/>
      <c r="J207" s="43"/>
      <c r="K207" s="43"/>
      <c r="L207" s="43"/>
      <c r="M207" s="43"/>
      <c r="N207" s="43" t="s">
        <v>370</v>
      </c>
    </row>
    <row r="208" spans="9:14" x14ac:dyDescent="0.3">
      <c r="I208" s="43"/>
      <c r="J208" s="43"/>
      <c r="K208" s="43"/>
      <c r="L208" s="43"/>
      <c r="M208" s="43"/>
      <c r="N208" s="43" t="s">
        <v>371</v>
      </c>
    </row>
    <row r="209" spans="9:14" x14ac:dyDescent="0.3">
      <c r="I209" s="43"/>
      <c r="J209" s="43"/>
      <c r="K209" s="43"/>
      <c r="L209" s="43"/>
      <c r="M209" s="43"/>
      <c r="N209" s="43" t="s">
        <v>372</v>
      </c>
    </row>
    <row r="210" spans="9:14" x14ac:dyDescent="0.3">
      <c r="I210" s="43"/>
      <c r="J210" s="43"/>
      <c r="K210" s="43"/>
      <c r="L210" s="43"/>
      <c r="M210" s="43"/>
      <c r="N210" s="43" t="s">
        <v>373</v>
      </c>
    </row>
    <row r="211" spans="9:14" x14ac:dyDescent="0.3">
      <c r="I211" s="43"/>
      <c r="J211" s="43"/>
      <c r="K211" s="43"/>
      <c r="L211" s="43"/>
      <c r="M211" s="43"/>
      <c r="N211" s="43" t="s">
        <v>374</v>
      </c>
    </row>
    <row r="212" spans="9:14" x14ac:dyDescent="0.3">
      <c r="I212" s="43"/>
      <c r="J212" s="43"/>
      <c r="K212" s="43"/>
      <c r="L212" s="43"/>
      <c r="M212" s="43"/>
      <c r="N212" s="43" t="s">
        <v>375</v>
      </c>
    </row>
    <row r="213" spans="9:14" x14ac:dyDescent="0.3">
      <c r="I213" s="43"/>
      <c r="J213" s="43"/>
      <c r="K213" s="43"/>
      <c r="L213" s="43"/>
      <c r="M213" s="43"/>
      <c r="N213" s="43" t="s">
        <v>376</v>
      </c>
    </row>
    <row r="214" spans="9:14" x14ac:dyDescent="0.3">
      <c r="I214" s="43"/>
      <c r="J214" s="43"/>
      <c r="K214" s="43"/>
      <c r="L214" s="43"/>
      <c r="M214" s="43"/>
      <c r="N214" s="43" t="s">
        <v>377</v>
      </c>
    </row>
    <row r="215" spans="9:14" x14ac:dyDescent="0.3">
      <c r="I215" s="43"/>
      <c r="J215" s="43"/>
      <c r="K215" s="43"/>
      <c r="L215" s="43"/>
      <c r="M215" s="43"/>
      <c r="N215" s="43" t="s">
        <v>378</v>
      </c>
    </row>
    <row r="216" spans="9:14" x14ac:dyDescent="0.3">
      <c r="I216" s="43"/>
      <c r="J216" s="43"/>
      <c r="K216" s="43"/>
      <c r="L216" s="43"/>
      <c r="M216" s="43"/>
      <c r="N216" s="43" t="s">
        <v>379</v>
      </c>
    </row>
    <row r="217" spans="9:14" x14ac:dyDescent="0.3">
      <c r="I217" s="43"/>
      <c r="J217" s="43"/>
      <c r="K217" s="43"/>
      <c r="L217" s="43"/>
      <c r="M217" s="43"/>
      <c r="N217" s="43" t="s">
        <v>380</v>
      </c>
    </row>
    <row r="218" spans="9:14" x14ac:dyDescent="0.3">
      <c r="I218" s="43"/>
      <c r="J218" s="43"/>
      <c r="K218" s="43"/>
      <c r="L218" s="43"/>
      <c r="M218" s="43"/>
      <c r="N218" s="43" t="s">
        <v>381</v>
      </c>
    </row>
    <row r="219" spans="9:14" x14ac:dyDescent="0.3">
      <c r="I219" s="43"/>
      <c r="J219" s="43"/>
      <c r="K219" s="43"/>
      <c r="L219" s="43"/>
      <c r="M219" s="43"/>
      <c r="N219" s="43" t="s">
        <v>382</v>
      </c>
    </row>
    <row r="220" spans="9:14" x14ac:dyDescent="0.3">
      <c r="I220" s="43"/>
      <c r="J220" s="43"/>
      <c r="K220" s="43"/>
      <c r="L220" s="43"/>
      <c r="M220" s="43"/>
      <c r="N220" s="43" t="s">
        <v>383</v>
      </c>
    </row>
    <row r="221" spans="9:14" x14ac:dyDescent="0.3">
      <c r="I221" s="43"/>
      <c r="J221" s="43"/>
      <c r="K221" s="43"/>
      <c r="L221" s="43"/>
      <c r="M221" s="43"/>
      <c r="N221" s="43" t="s">
        <v>384</v>
      </c>
    </row>
    <row r="222" spans="9:14" x14ac:dyDescent="0.3">
      <c r="I222" s="43"/>
      <c r="J222" s="43"/>
      <c r="K222" s="43"/>
      <c r="L222" s="43"/>
      <c r="M222" s="43"/>
      <c r="N222" s="43" t="s">
        <v>385</v>
      </c>
    </row>
    <row r="223" spans="9:14" x14ac:dyDescent="0.3">
      <c r="I223" s="43"/>
      <c r="J223" s="43"/>
      <c r="K223" s="43"/>
      <c r="L223" s="43"/>
      <c r="M223" s="43"/>
      <c r="N223" s="43" t="s">
        <v>386</v>
      </c>
    </row>
    <row r="224" spans="9:14" x14ac:dyDescent="0.3">
      <c r="I224" s="43"/>
      <c r="J224" s="43"/>
      <c r="K224" s="43"/>
      <c r="L224" s="43"/>
      <c r="M224" s="43"/>
      <c r="N224" s="43" t="s">
        <v>387</v>
      </c>
    </row>
    <row r="225" spans="9:14" x14ac:dyDescent="0.3">
      <c r="I225" s="43"/>
      <c r="J225" s="43"/>
      <c r="K225" s="43"/>
      <c r="L225" s="43"/>
      <c r="M225" s="43"/>
      <c r="N225" s="43" t="s">
        <v>388</v>
      </c>
    </row>
    <row r="226" spans="9:14" x14ac:dyDescent="0.3">
      <c r="I226" s="43"/>
      <c r="J226" s="43"/>
      <c r="K226" s="43"/>
      <c r="L226" s="43"/>
      <c r="M226" s="43"/>
      <c r="N226" s="43" t="s">
        <v>389</v>
      </c>
    </row>
    <row r="227" spans="9:14" x14ac:dyDescent="0.3">
      <c r="I227" s="43"/>
      <c r="J227" s="43"/>
      <c r="K227" s="43"/>
      <c r="L227" s="43"/>
      <c r="M227" s="43"/>
      <c r="N227" s="43" t="s">
        <v>390</v>
      </c>
    </row>
    <row r="228" spans="9:14" x14ac:dyDescent="0.3">
      <c r="I228" s="43"/>
      <c r="J228" s="43"/>
      <c r="K228" s="43"/>
      <c r="L228" s="43"/>
      <c r="M228" s="43"/>
      <c r="N228" s="43" t="s">
        <v>391</v>
      </c>
    </row>
    <row r="229" spans="9:14" x14ac:dyDescent="0.3">
      <c r="I229" s="43"/>
      <c r="J229" s="43"/>
      <c r="K229" s="43"/>
      <c r="L229" s="43"/>
      <c r="M229" s="43"/>
      <c r="N229" s="43" t="s">
        <v>392</v>
      </c>
    </row>
    <row r="230" spans="9:14" x14ac:dyDescent="0.3">
      <c r="I230" s="43"/>
      <c r="J230" s="43"/>
      <c r="K230" s="43"/>
      <c r="L230" s="43"/>
      <c r="M230" s="43"/>
      <c r="N230" s="43" t="s">
        <v>393</v>
      </c>
    </row>
    <row r="231" spans="9:14" x14ac:dyDescent="0.3">
      <c r="I231" s="43"/>
      <c r="J231" s="43"/>
      <c r="K231" s="43"/>
      <c r="L231" s="43"/>
      <c r="M231" s="43"/>
      <c r="N231" s="43" t="s">
        <v>394</v>
      </c>
    </row>
    <row r="232" spans="9:14" x14ac:dyDescent="0.3">
      <c r="I232" s="43"/>
      <c r="J232" s="43"/>
      <c r="K232" s="43"/>
      <c r="L232" s="43"/>
      <c r="M232" s="43"/>
      <c r="N232" s="43" t="s">
        <v>395</v>
      </c>
    </row>
    <row r="233" spans="9:14" x14ac:dyDescent="0.3">
      <c r="I233" s="43"/>
      <c r="J233" s="43"/>
      <c r="K233" s="43"/>
      <c r="L233" s="43"/>
      <c r="M233" s="43"/>
      <c r="N233" s="43" t="s">
        <v>396</v>
      </c>
    </row>
    <row r="234" spans="9:14" x14ac:dyDescent="0.3">
      <c r="I234" s="43"/>
      <c r="J234" s="43"/>
      <c r="K234" s="43"/>
      <c r="L234" s="43"/>
      <c r="M234" s="43"/>
      <c r="N234" s="43" t="s">
        <v>397</v>
      </c>
    </row>
    <row r="235" spans="9:14" x14ac:dyDescent="0.3">
      <c r="I235" s="43"/>
      <c r="J235" s="43"/>
      <c r="K235" s="43"/>
      <c r="L235" s="43"/>
      <c r="M235" s="43"/>
      <c r="N235" s="43" t="s">
        <v>398</v>
      </c>
    </row>
    <row r="236" spans="9:14" x14ac:dyDescent="0.3">
      <c r="I236" s="43"/>
      <c r="J236" s="43"/>
      <c r="K236" s="43"/>
      <c r="L236" s="43"/>
      <c r="M236" s="43"/>
      <c r="N236" s="43" t="s">
        <v>399</v>
      </c>
    </row>
    <row r="237" spans="9:14" x14ac:dyDescent="0.3">
      <c r="I237" s="43"/>
      <c r="J237" s="43"/>
      <c r="K237" s="43"/>
      <c r="L237" s="43"/>
      <c r="M237" s="43"/>
      <c r="N237" s="43" t="s">
        <v>400</v>
      </c>
    </row>
    <row r="238" spans="9:14" x14ac:dyDescent="0.3">
      <c r="I238" s="43"/>
      <c r="J238" s="43"/>
      <c r="K238" s="43"/>
      <c r="L238" s="43"/>
      <c r="M238" s="43"/>
      <c r="N238" s="43" t="s">
        <v>401</v>
      </c>
    </row>
    <row r="239" spans="9:14" x14ac:dyDescent="0.3">
      <c r="I239" s="43"/>
      <c r="J239" s="43"/>
      <c r="K239" s="43"/>
      <c r="L239" s="43"/>
      <c r="M239" s="43"/>
      <c r="N239" s="43" t="s">
        <v>402</v>
      </c>
    </row>
    <row r="240" spans="9:14" x14ac:dyDescent="0.3">
      <c r="I240" s="43"/>
      <c r="J240" s="43"/>
      <c r="K240" s="43"/>
      <c r="L240" s="43"/>
      <c r="M240" s="43"/>
      <c r="N240" s="43" t="s">
        <v>403</v>
      </c>
    </row>
    <row r="241" spans="9:14" x14ac:dyDescent="0.3">
      <c r="I241" s="43"/>
      <c r="J241" s="43"/>
      <c r="K241" s="43"/>
      <c r="L241" s="43"/>
      <c r="M241" s="43"/>
      <c r="N241" s="43" t="s">
        <v>404</v>
      </c>
    </row>
    <row r="242" spans="9:14" x14ac:dyDescent="0.3">
      <c r="I242" s="43"/>
      <c r="J242" s="43"/>
      <c r="K242" s="43"/>
      <c r="L242" s="43"/>
      <c r="M242" s="43"/>
      <c r="N242" s="43" t="s">
        <v>405</v>
      </c>
    </row>
    <row r="243" spans="9:14" x14ac:dyDescent="0.3">
      <c r="I243" s="43"/>
      <c r="J243" s="43"/>
      <c r="K243" s="43"/>
      <c r="L243" s="43"/>
      <c r="M243" s="43"/>
      <c r="N243" s="43" t="s">
        <v>406</v>
      </c>
    </row>
    <row r="244" spans="9:14" x14ac:dyDescent="0.3">
      <c r="I244" s="43"/>
      <c r="J244" s="43"/>
      <c r="K244" s="43"/>
      <c r="L244" s="43"/>
      <c r="M244" s="43"/>
      <c r="N244" s="43" t="s">
        <v>407</v>
      </c>
    </row>
    <row r="245" spans="9:14" x14ac:dyDescent="0.3">
      <c r="I245" s="43"/>
      <c r="J245" s="43"/>
      <c r="K245" s="43"/>
      <c r="L245" s="43"/>
      <c r="M245" s="43"/>
      <c r="N245" s="43" t="s">
        <v>408</v>
      </c>
    </row>
    <row r="246" spans="9:14" x14ac:dyDescent="0.3">
      <c r="I246" s="43"/>
      <c r="J246" s="43"/>
      <c r="K246" s="43"/>
      <c r="L246" s="43"/>
      <c r="M246" s="43"/>
      <c r="N246" s="43" t="s">
        <v>409</v>
      </c>
    </row>
    <row r="247" spans="9:14" x14ac:dyDescent="0.3">
      <c r="I247" s="43"/>
      <c r="J247" s="43"/>
      <c r="K247" s="43"/>
      <c r="L247" s="43"/>
      <c r="M247" s="43"/>
      <c r="N247" s="43" t="s">
        <v>410</v>
      </c>
    </row>
    <row r="248" spans="9:14" x14ac:dyDescent="0.3">
      <c r="I248" s="43"/>
      <c r="J248" s="43"/>
      <c r="K248" s="43"/>
      <c r="L248" s="43"/>
      <c r="M248" s="43"/>
      <c r="N248" s="43" t="s">
        <v>411</v>
      </c>
    </row>
    <row r="249" spans="9:14" x14ac:dyDescent="0.3">
      <c r="I249" s="43"/>
      <c r="J249" s="43"/>
      <c r="K249" s="43"/>
      <c r="L249" s="43"/>
      <c r="M249" s="43"/>
      <c r="N249" s="43" t="s">
        <v>412</v>
      </c>
    </row>
    <row r="250" spans="9:14" x14ac:dyDescent="0.3">
      <c r="I250" s="43"/>
      <c r="J250" s="43"/>
      <c r="K250" s="43"/>
      <c r="L250" s="43"/>
      <c r="M250" s="43"/>
      <c r="N250" s="43" t="s">
        <v>413</v>
      </c>
    </row>
    <row r="251" spans="9:14" x14ac:dyDescent="0.3">
      <c r="I251" s="43"/>
      <c r="J251" s="43"/>
      <c r="K251" s="43"/>
      <c r="L251" s="43"/>
      <c r="M251" s="43"/>
      <c r="N251" s="43" t="s">
        <v>414</v>
      </c>
    </row>
    <row r="252" spans="9:14" x14ac:dyDescent="0.3">
      <c r="I252" s="43"/>
      <c r="J252" s="43"/>
      <c r="K252" s="43"/>
      <c r="L252" s="43"/>
      <c r="M252" s="43"/>
      <c r="N252" s="43" t="s">
        <v>415</v>
      </c>
    </row>
    <row r="253" spans="9:14" x14ac:dyDescent="0.3">
      <c r="I253" s="43"/>
      <c r="J253" s="43"/>
      <c r="K253" s="43"/>
      <c r="L253" s="43"/>
      <c r="M253" s="43"/>
      <c r="N253" s="43" t="s">
        <v>416</v>
      </c>
    </row>
    <row r="254" spans="9:14" x14ac:dyDescent="0.3">
      <c r="I254" s="43"/>
      <c r="J254" s="43"/>
      <c r="K254" s="43"/>
      <c r="L254" s="43"/>
      <c r="M254" s="43"/>
      <c r="N254" s="43" t="s">
        <v>417</v>
      </c>
    </row>
    <row r="255" spans="9:14" x14ac:dyDescent="0.3">
      <c r="I255" s="43"/>
      <c r="J255" s="43"/>
      <c r="K255" s="43"/>
      <c r="L255" s="43"/>
      <c r="M255" s="43"/>
      <c r="N255" s="43" t="s">
        <v>418</v>
      </c>
    </row>
    <row r="256" spans="9:14" x14ac:dyDescent="0.3">
      <c r="I256" s="43"/>
      <c r="J256" s="43"/>
      <c r="K256" s="43"/>
      <c r="L256" s="43"/>
      <c r="M256" s="43"/>
      <c r="N256" s="43" t="s">
        <v>419</v>
      </c>
    </row>
    <row r="257" spans="9:14" x14ac:dyDescent="0.3">
      <c r="I257" s="43"/>
      <c r="J257" s="43"/>
      <c r="K257" s="43"/>
      <c r="L257" s="43"/>
      <c r="M257" s="43"/>
      <c r="N257" s="43" t="s">
        <v>420</v>
      </c>
    </row>
    <row r="258" spans="9:14" x14ac:dyDescent="0.3">
      <c r="I258" s="43"/>
      <c r="J258" s="43"/>
      <c r="K258" s="43"/>
      <c r="L258" s="43"/>
      <c r="M258" s="43"/>
      <c r="N258" s="43" t="s">
        <v>421</v>
      </c>
    </row>
    <row r="259" spans="9:14" x14ac:dyDescent="0.3">
      <c r="I259" s="43"/>
      <c r="J259" s="43"/>
      <c r="K259" s="43"/>
      <c r="L259" s="43"/>
      <c r="M259" s="43"/>
      <c r="N259" s="43" t="s">
        <v>422</v>
      </c>
    </row>
    <row r="260" spans="9:14" x14ac:dyDescent="0.3">
      <c r="I260" s="43"/>
      <c r="J260" s="43"/>
      <c r="K260" s="43"/>
      <c r="L260" s="43"/>
      <c r="M260" s="43"/>
      <c r="N260" s="43" t="s">
        <v>423</v>
      </c>
    </row>
    <row r="261" spans="9:14" x14ac:dyDescent="0.3">
      <c r="I261" s="43"/>
      <c r="J261" s="43"/>
      <c r="K261" s="43"/>
      <c r="L261" s="43"/>
      <c r="M261" s="43"/>
      <c r="N261" s="43" t="s">
        <v>424</v>
      </c>
    </row>
    <row r="262" spans="9:14" x14ac:dyDescent="0.3">
      <c r="I262" s="43"/>
      <c r="J262" s="43"/>
      <c r="K262" s="43"/>
      <c r="L262" s="43"/>
      <c r="M262" s="43"/>
      <c r="N262" s="43" t="s">
        <v>425</v>
      </c>
    </row>
    <row r="263" spans="9:14" x14ac:dyDescent="0.3">
      <c r="I263" s="43"/>
      <c r="J263" s="43"/>
      <c r="K263" s="43"/>
      <c r="L263" s="43"/>
      <c r="M263" s="43"/>
      <c r="N263" s="43" t="s">
        <v>426</v>
      </c>
    </row>
    <row r="264" spans="9:14" x14ac:dyDescent="0.3">
      <c r="I264" s="43"/>
      <c r="J264" s="43"/>
      <c r="K264" s="43"/>
      <c r="L264" s="43"/>
      <c r="M264" s="43"/>
      <c r="N264" s="43" t="s">
        <v>427</v>
      </c>
    </row>
    <row r="265" spans="9:14" x14ac:dyDescent="0.3">
      <c r="I265" s="43"/>
      <c r="J265" s="43"/>
      <c r="K265" s="43"/>
      <c r="L265" s="43"/>
      <c r="M265" s="43"/>
      <c r="N265" s="43" t="s">
        <v>428</v>
      </c>
    </row>
    <row r="266" spans="9:14" x14ac:dyDescent="0.3">
      <c r="I266" s="43"/>
      <c r="J266" s="43"/>
      <c r="K266" s="43"/>
      <c r="L266" s="43"/>
      <c r="M266" s="43"/>
      <c r="N266" s="43" t="s">
        <v>429</v>
      </c>
    </row>
    <row r="267" spans="9:14" x14ac:dyDescent="0.3">
      <c r="I267" s="43"/>
      <c r="J267" s="43"/>
      <c r="K267" s="43"/>
      <c r="L267" s="43"/>
      <c r="M267" s="43"/>
      <c r="N267" s="43" t="s">
        <v>430</v>
      </c>
    </row>
    <row r="268" spans="9:14" x14ac:dyDescent="0.3">
      <c r="I268" s="43"/>
      <c r="J268" s="43"/>
      <c r="K268" s="43"/>
      <c r="L268" s="43"/>
      <c r="M268" s="43"/>
      <c r="N268" s="43" t="s">
        <v>118</v>
      </c>
    </row>
    <row r="269" spans="9:14" x14ac:dyDescent="0.3">
      <c r="I269" s="43"/>
      <c r="J269" s="43"/>
      <c r="K269" s="43"/>
      <c r="L269" s="43"/>
      <c r="M269" s="43"/>
      <c r="N269" s="43" t="s">
        <v>431</v>
      </c>
    </row>
    <row r="270" spans="9:14" x14ac:dyDescent="0.3">
      <c r="I270" s="43"/>
      <c r="J270" s="43"/>
      <c r="K270" s="43"/>
      <c r="L270" s="43"/>
      <c r="M270" s="43"/>
      <c r="N270" s="43" t="s">
        <v>432</v>
      </c>
    </row>
    <row r="271" spans="9:14" x14ac:dyDescent="0.3">
      <c r="I271" s="43"/>
      <c r="J271" s="43"/>
      <c r="K271" s="43"/>
      <c r="L271" s="43"/>
      <c r="M271" s="43"/>
      <c r="N271" s="43" t="s">
        <v>433</v>
      </c>
    </row>
    <row r="272" spans="9:14" x14ac:dyDescent="0.3">
      <c r="I272" s="43"/>
      <c r="J272" s="43"/>
      <c r="K272" s="43"/>
      <c r="L272" s="43"/>
      <c r="M272" s="43"/>
      <c r="N272" s="43" t="s">
        <v>434</v>
      </c>
    </row>
    <row r="273" spans="9:14" x14ac:dyDescent="0.3">
      <c r="I273" s="43"/>
      <c r="J273" s="43"/>
      <c r="K273" s="43"/>
      <c r="L273" s="43"/>
      <c r="M273" s="43"/>
      <c r="N273" s="43" t="s">
        <v>435</v>
      </c>
    </row>
    <row r="274" spans="9:14" x14ac:dyDescent="0.3">
      <c r="I274" s="43"/>
      <c r="J274" s="43"/>
      <c r="K274" s="43"/>
      <c r="L274" s="43"/>
      <c r="M274" s="43"/>
      <c r="N274" s="43" t="s">
        <v>436</v>
      </c>
    </row>
    <row r="275" spans="9:14" x14ac:dyDescent="0.3">
      <c r="I275" s="43"/>
      <c r="J275" s="43"/>
      <c r="K275" s="43"/>
      <c r="L275" s="43"/>
      <c r="M275" s="43"/>
      <c r="N275" s="43" t="s">
        <v>437</v>
      </c>
    </row>
    <row r="276" spans="9:14" x14ac:dyDescent="0.3">
      <c r="I276" s="43"/>
      <c r="J276" s="43"/>
      <c r="K276" s="43"/>
      <c r="L276" s="43"/>
      <c r="M276" s="43"/>
      <c r="N276" s="43" t="s">
        <v>438</v>
      </c>
    </row>
    <row r="277" spans="9:14" x14ac:dyDescent="0.3">
      <c r="I277" s="43"/>
      <c r="J277" s="43"/>
      <c r="K277" s="43"/>
      <c r="L277" s="43"/>
      <c r="M277" s="43"/>
      <c r="N277" s="43" t="s">
        <v>439</v>
      </c>
    </row>
    <row r="278" spans="9:14" x14ac:dyDescent="0.3">
      <c r="I278" s="43"/>
      <c r="J278" s="43"/>
      <c r="K278" s="43"/>
      <c r="L278" s="43"/>
      <c r="M278" s="43"/>
      <c r="N278" s="43" t="s">
        <v>440</v>
      </c>
    </row>
    <row r="279" spans="9:14" x14ac:dyDescent="0.3">
      <c r="I279" s="43"/>
      <c r="J279" s="43"/>
      <c r="K279" s="43"/>
      <c r="L279" s="43"/>
      <c r="M279" s="43"/>
      <c r="N279" s="43" t="s">
        <v>441</v>
      </c>
    </row>
    <row r="280" spans="9:14" x14ac:dyDescent="0.3">
      <c r="I280" s="43"/>
      <c r="J280" s="43"/>
      <c r="K280" s="43"/>
      <c r="L280" s="43"/>
      <c r="M280" s="43"/>
      <c r="N280" s="43" t="s">
        <v>442</v>
      </c>
    </row>
    <row r="281" spans="9:14" x14ac:dyDescent="0.3">
      <c r="I281" s="43"/>
      <c r="J281" s="43"/>
      <c r="K281" s="43"/>
      <c r="L281" s="43"/>
      <c r="M281" s="43"/>
      <c r="N281" s="43" t="s">
        <v>443</v>
      </c>
    </row>
    <row r="282" spans="9:14" x14ac:dyDescent="0.3">
      <c r="I282" s="43"/>
      <c r="J282" s="43"/>
      <c r="K282" s="43"/>
      <c r="L282" s="43"/>
      <c r="M282" s="43"/>
      <c r="N282" s="43" t="s">
        <v>444</v>
      </c>
    </row>
    <row r="283" spans="9:14" x14ac:dyDescent="0.3">
      <c r="I283" s="43"/>
      <c r="J283" s="43"/>
      <c r="K283" s="43"/>
      <c r="L283" s="43"/>
      <c r="M283" s="43"/>
      <c r="N283" s="43" t="s">
        <v>445</v>
      </c>
    </row>
    <row r="284" spans="9:14" x14ac:dyDescent="0.3">
      <c r="I284" s="43"/>
      <c r="J284" s="43"/>
      <c r="K284" s="43"/>
      <c r="L284" s="43"/>
      <c r="M284" s="43"/>
      <c r="N284" s="43" t="s">
        <v>446</v>
      </c>
    </row>
    <row r="285" spans="9:14" x14ac:dyDescent="0.3">
      <c r="I285" s="43"/>
      <c r="J285" s="43"/>
      <c r="K285" s="43"/>
      <c r="L285" s="43"/>
      <c r="M285" s="43"/>
      <c r="N285" s="43" t="s">
        <v>447</v>
      </c>
    </row>
    <row r="286" spans="9:14" x14ac:dyDescent="0.3">
      <c r="I286" s="43"/>
      <c r="J286" s="43"/>
      <c r="K286" s="43"/>
      <c r="L286" s="43"/>
      <c r="M286" s="43"/>
      <c r="N286" s="43" t="s">
        <v>448</v>
      </c>
    </row>
    <row r="287" spans="9:14" x14ac:dyDescent="0.3">
      <c r="I287" s="43"/>
      <c r="J287" s="43"/>
      <c r="K287" s="43"/>
      <c r="L287" s="43"/>
      <c r="M287" s="43"/>
      <c r="N287" s="43" t="s">
        <v>449</v>
      </c>
    </row>
    <row r="288" spans="9:14" x14ac:dyDescent="0.3">
      <c r="I288" s="43"/>
      <c r="J288" s="43"/>
      <c r="K288" s="43"/>
      <c r="L288" s="43"/>
      <c r="M288" s="43"/>
      <c r="N288" s="43" t="s">
        <v>450</v>
      </c>
    </row>
    <row r="289" spans="9:14" x14ac:dyDescent="0.3">
      <c r="I289" s="43"/>
      <c r="J289" s="43"/>
      <c r="K289" s="43"/>
      <c r="L289" s="43"/>
      <c r="M289" s="43"/>
      <c r="N289" s="43" t="s">
        <v>451</v>
      </c>
    </row>
    <row r="290" spans="9:14" x14ac:dyDescent="0.3">
      <c r="I290" s="43"/>
      <c r="J290" s="43"/>
      <c r="K290" s="43"/>
      <c r="L290" s="43"/>
      <c r="M290" s="43"/>
      <c r="N290" s="43" t="s">
        <v>452</v>
      </c>
    </row>
    <row r="291" spans="9:14" x14ac:dyDescent="0.3">
      <c r="I291" s="43"/>
      <c r="J291" s="43"/>
      <c r="K291" s="43"/>
      <c r="L291" s="43"/>
      <c r="M291" s="43"/>
      <c r="N291" s="43" t="s">
        <v>453</v>
      </c>
    </row>
    <row r="292" spans="9:14" x14ac:dyDescent="0.3">
      <c r="I292" s="43"/>
      <c r="J292" s="43"/>
      <c r="K292" s="43"/>
      <c r="L292" s="43"/>
      <c r="M292" s="43"/>
      <c r="N292" s="43" t="s">
        <v>454</v>
      </c>
    </row>
    <row r="293" spans="9:14" x14ac:dyDescent="0.3">
      <c r="I293" s="43"/>
      <c r="J293" s="43"/>
      <c r="K293" s="43"/>
      <c r="L293" s="43"/>
      <c r="M293" s="43"/>
      <c r="N293" s="43" t="s">
        <v>455</v>
      </c>
    </row>
    <row r="294" spans="9:14" x14ac:dyDescent="0.3">
      <c r="I294" s="43"/>
      <c r="J294" s="43"/>
      <c r="K294" s="43"/>
      <c r="L294" s="43"/>
      <c r="M294" s="43"/>
      <c r="N294" s="43" t="s">
        <v>456</v>
      </c>
    </row>
    <row r="295" spans="9:14" x14ac:dyDescent="0.3">
      <c r="I295" s="43"/>
      <c r="J295" s="43"/>
      <c r="K295" s="43"/>
      <c r="L295" s="43"/>
      <c r="M295" s="43"/>
      <c r="N295" s="43" t="s">
        <v>457</v>
      </c>
    </row>
    <row r="296" spans="9:14" x14ac:dyDescent="0.3">
      <c r="I296" s="43"/>
      <c r="J296" s="43"/>
      <c r="K296" s="43"/>
      <c r="L296" s="43"/>
      <c r="M296" s="43"/>
      <c r="N296" s="43" t="s">
        <v>458</v>
      </c>
    </row>
    <row r="297" spans="9:14" x14ac:dyDescent="0.3">
      <c r="I297" s="43"/>
      <c r="J297" s="43"/>
      <c r="K297" s="43"/>
      <c r="L297" s="43"/>
      <c r="M297" s="43"/>
      <c r="N297" s="43" t="s">
        <v>459</v>
      </c>
    </row>
    <row r="298" spans="9:14" x14ac:dyDescent="0.3">
      <c r="I298" s="43"/>
      <c r="J298" s="43"/>
      <c r="K298" s="43"/>
      <c r="L298" s="43"/>
      <c r="M298" s="43"/>
      <c r="N298" s="43" t="s">
        <v>460</v>
      </c>
    </row>
    <row r="299" spans="9:14" x14ac:dyDescent="0.3">
      <c r="I299" s="43"/>
      <c r="J299" s="43"/>
      <c r="K299" s="43"/>
      <c r="L299" s="43"/>
      <c r="M299" s="43"/>
      <c r="N299" s="43" t="s">
        <v>461</v>
      </c>
    </row>
    <row r="300" spans="9:14" x14ac:dyDescent="0.3">
      <c r="I300" s="43"/>
      <c r="J300" s="43"/>
      <c r="K300" s="43"/>
      <c r="L300" s="43"/>
      <c r="M300" s="43"/>
      <c r="N300" s="43" t="s">
        <v>462</v>
      </c>
    </row>
    <row r="301" spans="9:14" x14ac:dyDescent="0.3">
      <c r="I301" s="43"/>
      <c r="J301" s="43"/>
      <c r="K301" s="43"/>
      <c r="L301" s="43"/>
      <c r="M301" s="43"/>
      <c r="N301" s="43" t="s">
        <v>463</v>
      </c>
    </row>
    <row r="302" spans="9:14" x14ac:dyDescent="0.3">
      <c r="I302" s="43"/>
      <c r="J302" s="43"/>
      <c r="K302" s="43"/>
      <c r="L302" s="43"/>
      <c r="M302" s="43"/>
      <c r="N302" s="43" t="s">
        <v>464</v>
      </c>
    </row>
    <row r="303" spans="9:14" x14ac:dyDescent="0.3">
      <c r="I303" s="43"/>
      <c r="J303" s="43"/>
      <c r="K303" s="43"/>
      <c r="L303" s="43"/>
      <c r="M303" s="43"/>
      <c r="N303" s="43" t="s">
        <v>465</v>
      </c>
    </row>
    <row r="304" spans="9:14" x14ac:dyDescent="0.3">
      <c r="I304" s="43"/>
      <c r="J304" s="43"/>
      <c r="K304" s="43"/>
      <c r="L304" s="43"/>
      <c r="M304" s="43"/>
      <c r="N304" s="43" t="s">
        <v>466</v>
      </c>
    </row>
    <row r="305" spans="9:14" x14ac:dyDescent="0.3">
      <c r="I305" s="43"/>
      <c r="J305" s="43"/>
      <c r="K305" s="43"/>
      <c r="L305" s="43"/>
      <c r="M305" s="43"/>
      <c r="N305" s="43" t="s">
        <v>467</v>
      </c>
    </row>
  </sheetData>
  <sheetProtection algorithmName="SHA-512" hashValue="c99zsyJppoubyP1QOUK2gnasn+mGf5RzVv0955fVp+tEAIkeHacZEAG7NlJ9rqZACVJHSpWAOce+PTfn6rPZVA==" saltValue="jo8KqZ+nvNNRfGCLq4ZZ3Q==" spinCount="100000" sheet="1" formatCells="0" formatColumns="0" formatRows="0" sort="0" autoFilter="0"/>
  <pageMargins left="0.7" right="0.7" top="0.75" bottom="0.75" header="0.3" footer="0.3"/>
  <headerFooter>
    <oddHeader>&amp;C&amp;"Calibri"&amp;10&amp;K000000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6E52E8008D564B8992AB073CF25EF4" ma:contentTypeVersion="9" ma:contentTypeDescription="Create a new document." ma:contentTypeScope="" ma:versionID="5e59a223870d1332d424ad782f8aafde">
  <xsd:schema xmlns:xsd="http://www.w3.org/2001/XMLSchema" xmlns:xs="http://www.w3.org/2001/XMLSchema" xmlns:p="http://schemas.microsoft.com/office/2006/metadata/properties" xmlns:ns3="ed28cfd6-81c7-43f7-acd5-f91561b7a70a" targetNamespace="http://schemas.microsoft.com/office/2006/metadata/properties" ma:root="true" ma:fieldsID="b55ba5ff8c97f3cb302ec65f021540fa" ns3:_="">
    <xsd:import namespace="ed28cfd6-81c7-43f7-acd5-f91561b7a70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28cfd6-81c7-43f7-acd5-f91561b7a7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CD7BL30DF8E14B84ACE761E4E8F12C00" version="1.0.0">
  <systemFields>
    <field name="Objective-Id">
      <value order="0">A13108223</value>
    </field>
    <field name="Objective-Title">
      <value order="0">20231113 CUACMD2021 Quote Form - CDM - 100 x Dell P2422H - 24 Inch Monitors Without Stands - $22500.00</value>
    </field>
    <field name="Objective-Description">
      <value order="0"/>
    </field>
    <field name="Objective-CreationStamp">
      <value order="0">2023-11-13T03:44:35Z</value>
    </field>
    <field name="Objective-IsApproved">
      <value order="0">false</value>
    </field>
    <field name="Objective-IsPublished">
      <value order="0">true</value>
    </field>
    <field name="Objective-DatePublished">
      <value order="0">2023-11-13T03:44:35Z</value>
    </field>
    <field name="Objective-ModificationStamp">
      <value order="0">2023-11-13T03:44:35Z</value>
    </field>
    <field name="Objective-Owner">
      <value order="0">Guyton, Jake</value>
    </field>
    <field name="Objective-Path">
      <value order="0">Objective Global Folder:Dept. Planning, Lands and Heritage:01 Corporate:Administrative Functions:Financial Management:Budgeting:Corporate Services - Business Information Services - Budget Tracking 2023-2024:Suppliers:CDM - PE009523 - Dell P24 Inch Monitor 100 x Dell P2422H without Stands - 5.725.0.10.3340.0000</value>
    </field>
    <field name="Objective-Parent">
      <value order="0">CDM - PE009523 - Dell P24 Inch Monitor 100 x Dell P2422H without Stands - 5.725.0.10.3340.0000</value>
    </field>
    <field name="Objective-State">
      <value order="0">Published</value>
    </field>
    <field name="Objective-VersionId">
      <value order="0">vA18880898</value>
    </field>
    <field name="Objective-Version">
      <value order="0">1.0</value>
    </field>
    <field name="Objective-VersionNumber">
      <value order="0">1</value>
    </field>
    <field name="Objective-VersionComment">
      <value order="0">First version</value>
    </field>
    <field name="Objective-FileNumber">
      <value order="0">PLH00017-2023</value>
    </field>
    <field name="Objective-Classification">
      <value order="0"/>
    </field>
    <field name="Objective-Caveats">
      <value order="0"/>
    </field>
  </systemFields>
  <catalogues>
    <catalogue name="Electronic Document Type Catalogue" type="type" ori="id:cA44">
      <field name="Objective-Notes">
        <value order="0"/>
      </field>
      <field name="Objective-Connect Creator">
        <value order="0"/>
      </field>
      <field name="Objective-Disposal Review Date - Hard Copy">
        <value order="0"/>
      </field>
      <field name="Objective-Disposal Status">
        <value order="0"/>
      </field>
      <field name="Objective-Disposed On">
        <value order="0"/>
      </field>
      <field name="Objective-Disposed Document Status">
        <value order="0"/>
      </field>
    </catalogue>
  </catalogues>
</metadat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05D93C-E008-4D5A-80E1-1BEB324B0D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28cfd6-81c7-43f7-acd5-f91561b7a7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CD7BL30DF8E14B84ACE761E4E8F12C00"/>
  </ds:schemaRefs>
</ds:datastoreItem>
</file>

<file path=customXml/itemProps3.xml><?xml version="1.0" encoding="utf-8"?>
<ds:datastoreItem xmlns:ds="http://schemas.openxmlformats.org/officeDocument/2006/customXml" ds:itemID="{5C1462D9-F950-4A2A-A621-C21ACEFA42D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ed28cfd6-81c7-43f7-acd5-f91561b7a70a"/>
    <ds:schemaRef ds:uri="http://www.w3.org/XML/1998/namespace"/>
  </ds:schemaRefs>
</ds:datastoreItem>
</file>

<file path=customXml/itemProps4.xml><?xml version="1.0" encoding="utf-8"?>
<ds:datastoreItem xmlns:ds="http://schemas.openxmlformats.org/officeDocument/2006/customXml" ds:itemID="{D38C623F-F52A-4B50-B31C-1260B2DA74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22</vt:i4>
      </vt:variant>
    </vt:vector>
  </HeadingPairs>
  <TitlesOfParts>
    <vt:vector size="26" baseType="lpstr">
      <vt:lpstr>Quote_Summary</vt:lpstr>
      <vt:lpstr>Appendix_A</vt:lpstr>
      <vt:lpstr>Order_Summary</vt:lpstr>
      <vt:lpstr>Lookups</vt:lpstr>
      <vt:lpstr>AncServ</vt:lpstr>
      <vt:lpstr>Contractors</vt:lpstr>
      <vt:lpstr>CTerm</vt:lpstr>
      <vt:lpstr>CTermOptions</vt:lpstr>
      <vt:lpstr>Extensions</vt:lpstr>
      <vt:lpstr>OrderType</vt:lpstr>
      <vt:lpstr>Orgs1</vt:lpstr>
      <vt:lpstr>Orgs2</vt:lpstr>
      <vt:lpstr>Orgs3</vt:lpstr>
      <vt:lpstr>Orgs4</vt:lpstr>
      <vt:lpstr>Orgs5</vt:lpstr>
      <vt:lpstr>OrgType</vt:lpstr>
      <vt:lpstr>Panel</vt:lpstr>
      <vt:lpstr>Periph</vt:lpstr>
      <vt:lpstr>PlanTypes</vt:lpstr>
      <vt:lpstr>ProdGrade</vt:lpstr>
      <vt:lpstr>ProdType</vt:lpstr>
      <vt:lpstr>PType</vt:lpstr>
      <vt:lpstr>PurchaseType</vt:lpstr>
      <vt:lpstr>RegionLoc</vt:lpstr>
      <vt:lpstr>Term</vt:lpstr>
      <vt:lpstr>UpgComp</vt:lpstr>
    </vt:vector>
  </TitlesOfParts>
  <Company>Department of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Finance</dc:creator>
  <cp:lastModifiedBy>Wright, Paul</cp:lastModifiedBy>
  <cp:lastPrinted>2020-03-19T05:12:56Z</cp:lastPrinted>
  <dcterms:created xsi:type="dcterms:W3CDTF">2017-08-31T03:25:22Z</dcterms:created>
  <dcterms:modified xsi:type="dcterms:W3CDTF">2023-12-20T04:07:40Z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0x0101006A6E52E8008D564B8992AB073CF25EF4</vt:lpwstr>
  </property>
  <property fmtid="{D5CDD505-2E9C-101B-9397-08002B2CF9AE}" pid="3" name="MSIP_Label_a55ff7bd-6ef4-450c-bc55-dc2da037f935_Enabled">
    <vt:lpwstr>true</vt:lpwstr>
  </property>
  <property fmtid="{D5CDD505-2E9C-101B-9397-08002B2CF9AE}" pid="4" name="MSIP_Label_a55ff7bd-6ef4-450c-bc55-dc2da037f935_SetDate">
    <vt:lpwstr>2023-11-09T02:47:47Z</vt:lpwstr>
  </property>
  <property fmtid="{D5CDD505-2E9C-101B-9397-08002B2CF9AE}" pid="5" name="MSIP_Label_a55ff7bd-6ef4-450c-bc55-dc2da037f935_Method">
    <vt:lpwstr>Privileged</vt:lpwstr>
  </property>
  <property fmtid="{D5CDD505-2E9C-101B-9397-08002B2CF9AE}" pid="6" name="MSIP_Label_a55ff7bd-6ef4-450c-bc55-dc2da037f935_Name">
    <vt:lpwstr>Official</vt:lpwstr>
  </property>
  <property fmtid="{D5CDD505-2E9C-101B-9397-08002B2CF9AE}" pid="7" name="MSIP_Label_a55ff7bd-6ef4-450c-bc55-dc2da037f935_SiteId">
    <vt:lpwstr>1077f4f6-6cad-4f1d-9994-9421a25eaa3f</vt:lpwstr>
  </property>
  <property fmtid="{D5CDD505-2E9C-101B-9397-08002B2CF9AE}" pid="8" name="MSIP_Label_a55ff7bd-6ef4-450c-bc55-dc2da037f935_ActionId">
    <vt:lpwstr>887adb96-22f0-46e6-99f1-758ce1e90a1d</vt:lpwstr>
  </property>
  <property fmtid="{D5CDD505-2E9C-101B-9397-08002B2CF9AE}" pid="9" name="MSIP_Label_a55ff7bd-6ef4-450c-bc55-dc2da037f935_ContentBits">
    <vt:lpwstr>1</vt:lpwstr>
  </property>
  <property fmtid="{D5CDD505-2E9C-101B-9397-08002B2CF9AE}" pid="10" name="Objective-Id">
    <vt:lpwstr>A13108223</vt:lpwstr>
  </property>
  <property fmtid="{D5CDD505-2E9C-101B-9397-08002B2CF9AE}" pid="11" name="Objective-Title">
    <vt:lpwstr>20231113 CUACMD2021 Quote Form - CDM - 100 x Dell P2422H - 24 Inch Monitors Without Stands - $22500.00</vt:lpwstr>
  </property>
  <property fmtid="{D5CDD505-2E9C-101B-9397-08002B2CF9AE}" pid="12" name="Objective-Description">
    <vt:lpwstr/>
  </property>
  <property fmtid="{D5CDD505-2E9C-101B-9397-08002B2CF9AE}" pid="13" name="Objective-CreationStamp">
    <vt:filetime>2023-11-13T03:44:35Z</vt:filetime>
  </property>
  <property fmtid="{D5CDD505-2E9C-101B-9397-08002B2CF9AE}" pid="14" name="Objective-IsApproved">
    <vt:bool>false</vt:bool>
  </property>
  <property fmtid="{D5CDD505-2E9C-101B-9397-08002B2CF9AE}" pid="15" name="Objective-IsPublished">
    <vt:bool>true</vt:bool>
  </property>
  <property fmtid="{D5CDD505-2E9C-101B-9397-08002B2CF9AE}" pid="16" name="Objective-DatePublished">
    <vt:filetime>2023-11-13T03:44:35Z</vt:filetime>
  </property>
  <property fmtid="{D5CDD505-2E9C-101B-9397-08002B2CF9AE}" pid="17" name="Objective-ModificationStamp">
    <vt:filetime>2023-11-13T03:44:35Z</vt:filetime>
  </property>
  <property fmtid="{D5CDD505-2E9C-101B-9397-08002B2CF9AE}" pid="18" name="Objective-Owner">
    <vt:lpwstr>Guyton, Jake</vt:lpwstr>
  </property>
  <property fmtid="{D5CDD505-2E9C-101B-9397-08002B2CF9AE}" pid="19" name="Objective-Path">
    <vt:lpwstr>Objective Global Folder:Dept. Planning, Lands and Heritage:01 Corporate:Administrative Functions:Financial Management:Budgeting:Corporate Services - Business Information Services - Budget Tracking 2023-2024:Suppliers:CDM - PE009523 - Dell P24 Inch Monitor 100 x Dell P2422H without Stands - 5.725.0.10.3340.0000:</vt:lpwstr>
  </property>
  <property fmtid="{D5CDD505-2E9C-101B-9397-08002B2CF9AE}" pid="20" name="Objective-Parent">
    <vt:lpwstr>CDM - PE009523 - Dell P24 Inch Monitor 100 x Dell P2422H without Stands - 5.725.0.10.3340.0000</vt:lpwstr>
  </property>
  <property fmtid="{D5CDD505-2E9C-101B-9397-08002B2CF9AE}" pid="21" name="Objective-State">
    <vt:lpwstr>Published</vt:lpwstr>
  </property>
  <property fmtid="{D5CDD505-2E9C-101B-9397-08002B2CF9AE}" pid="22" name="Objective-VersionId">
    <vt:lpwstr>vA18880898</vt:lpwstr>
  </property>
  <property fmtid="{D5CDD505-2E9C-101B-9397-08002B2CF9AE}" pid="23" name="Objective-Version">
    <vt:lpwstr>1.0</vt:lpwstr>
  </property>
  <property fmtid="{D5CDD505-2E9C-101B-9397-08002B2CF9AE}" pid="24" name="Objective-VersionNumber">
    <vt:r8>1</vt:r8>
  </property>
  <property fmtid="{D5CDD505-2E9C-101B-9397-08002B2CF9AE}" pid="25" name="Objective-VersionComment">
    <vt:lpwstr>First version</vt:lpwstr>
  </property>
  <property fmtid="{D5CDD505-2E9C-101B-9397-08002B2CF9AE}" pid="26" name="Objective-FileNumber">
    <vt:lpwstr>PLH00017-2023</vt:lpwstr>
  </property>
  <property fmtid="{D5CDD505-2E9C-101B-9397-08002B2CF9AE}" pid="27" name="Objective-Classification">
    <vt:lpwstr>[Inherited - none]</vt:lpwstr>
  </property>
  <property fmtid="{D5CDD505-2E9C-101B-9397-08002B2CF9AE}" pid="28" name="Objective-Caveats">
    <vt:lpwstr/>
  </property>
  <property fmtid="{D5CDD505-2E9C-101B-9397-08002B2CF9AE}" pid="29" name="Objective-Notes">
    <vt:lpwstr/>
  </property>
  <property fmtid="{D5CDD505-2E9C-101B-9397-08002B2CF9AE}" pid="30" name="Objective-Connect Creator">
    <vt:lpwstr/>
  </property>
  <property fmtid="{D5CDD505-2E9C-101B-9397-08002B2CF9AE}" pid="31" name="Objective-Disposal Review Date - Hard Copy">
    <vt:lpwstr/>
  </property>
  <property fmtid="{D5CDD505-2E9C-101B-9397-08002B2CF9AE}" pid="32" name="Objective-Disposal Status">
    <vt:lpwstr/>
  </property>
  <property fmtid="{D5CDD505-2E9C-101B-9397-08002B2CF9AE}" pid="33" name="Objective-Disposed On">
    <vt:lpwstr/>
  </property>
  <property fmtid="{D5CDD505-2E9C-101B-9397-08002B2CF9AE}" pid="34" name="Objective-Disposed Document Status">
    <vt:lpwstr/>
  </property>
  <property fmtid="{D5CDD505-2E9C-101B-9397-08002B2CF9AE}" pid="35" name="Objective-Comment">
    <vt:lpwstr/>
  </property>
</Properties>
</file>