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defaultThemeVersion="124226"/>
  <mc:AlternateContent xmlns:mc="http://schemas.openxmlformats.org/markup-compatibility/2006">
    <mc:Choice Requires="x15">
      <x15ac:absPath xmlns:x15ac="http://schemas.microsoft.com/office/spreadsheetml/2010/11/ac" url="K:\PUBLICATIONS\WA.gov.au\State Finances\Quarterly Financial Results Report\"/>
    </mc:Choice>
  </mc:AlternateContent>
  <xr:revisionPtr revIDLastSave="0" documentId="13_ncr:1_{D32AC8F2-7DD5-41BB-B7A3-4576C78C6F58}" xr6:coauthVersionLast="44" xr6:coauthVersionMax="44" xr10:uidLastSave="{00000000-0000-0000-0000-000000000000}"/>
  <bookViews>
    <workbookView xWindow="25080" yWindow="-120" windowWidth="25440" windowHeight="15390" tabRatio="870" xr2:uid="{00000000-000D-0000-FFFF-FFFF00000000}"/>
  </bookViews>
  <sheets>
    <sheet name="Table 1" sheetId="1" r:id="rId1"/>
    <sheet name="Figure 1" sheetId="44" r:id="rId2"/>
    <sheet name="Figure 2" sheetId="45" r:id="rId3"/>
    <sheet name="Figure 3" sheetId="46" r:id="rId4"/>
    <sheet name="Figure 4" sheetId="47" r:id="rId5"/>
    <sheet name="Figure 5" sheetId="48" r:id="rId6"/>
    <sheet name="Figure 6" sheetId="49" r:id="rId7"/>
    <sheet name="Table 2" sheetId="2" r:id="rId8"/>
    <sheet name="Table 3" sheetId="34" r:id="rId9"/>
    <sheet name="Figure 7" sheetId="50" r:id="rId10"/>
    <sheet name="Table 1.1" sheetId="6" r:id="rId11"/>
    <sheet name="Table 1.2" sheetId="5" r:id="rId12"/>
    <sheet name="Table 1.3" sheetId="27" r:id="rId13"/>
    <sheet name="Table1.4" sheetId="4" r:id="rId14"/>
    <sheet name="Table 1.5" sheetId="3" r:id="rId15"/>
    <sheet name="Table 1.6" sheetId="8" r:id="rId16"/>
    <sheet name="Table 1.7" sheetId="28" r:id="rId17"/>
    <sheet name="Table 1.8" sheetId="7" r:id="rId18"/>
    <sheet name="Note 3" sheetId="37" r:id="rId19"/>
    <sheet name="Note 4" sheetId="25" r:id="rId20"/>
    <sheet name="Note 4 - Net worth" sheetId="33" r:id="rId21"/>
    <sheet name="Note 4 - cont." sheetId="72" r:id="rId22"/>
    <sheet name="Sheet1" sheetId="71" r:id="rId23"/>
    <sheet name="Note 5" sheetId="9" r:id="rId24"/>
    <sheet name="Receivables" sheetId="31" state="hidden" r:id="rId25"/>
    <sheet name="Investments" sheetId="30" state="hidden" r:id="rId26"/>
    <sheet name="Borrowings" sheetId="32" state="hidden" r:id="rId27"/>
    <sheet name="Table 2.1" sheetId="10" state="hidden" r:id="rId28"/>
    <sheet name="Table 2.2" sheetId="26" state="hidden" r:id="rId29"/>
    <sheet name="Note 6" sheetId="40" r:id="rId30"/>
    <sheet name="Note 7" sheetId="41" r:id="rId31"/>
    <sheet name="Table2.1" sheetId="42" r:id="rId32"/>
    <sheet name="Table2.2" sheetId="43" r:id="rId33"/>
    <sheet name="Table 3.1" sheetId="51" r:id="rId34"/>
    <sheet name="Table 3.2" sheetId="52" r:id="rId35"/>
    <sheet name="Table 3.3" sheetId="53" r:id="rId36"/>
    <sheet name="Table 3.4" sheetId="54" r:id="rId37"/>
    <sheet name="Table 3.5 " sheetId="55" r:id="rId38"/>
    <sheet name="Table 4.1" sheetId="56" r:id="rId39"/>
    <sheet name="Table 4.2" sheetId="57" r:id="rId40"/>
    <sheet name="Table 4.3" sheetId="58" r:id="rId41"/>
    <sheet name="Table 4.4 " sheetId="69" r:id="rId42"/>
    <sheet name="Table 4.5" sheetId="59" r:id="rId43"/>
    <sheet name="Table 4.6" sheetId="60" r:id="rId44"/>
    <sheet name="Table 4.7" sheetId="61" r:id="rId45"/>
    <sheet name="Table 4.8" sheetId="62" r:id="rId46"/>
    <sheet name="Table 4.9" sheetId="63" r:id="rId47"/>
    <sheet name="Table 4.10" sheetId="64" r:id="rId48"/>
    <sheet name="Table 4.11" sheetId="65" r:id="rId49"/>
    <sheet name="Table 4.12" sheetId="66" r:id="rId50"/>
    <sheet name="Table 4.13" sheetId="67" r:id="rId51"/>
    <sheet name="Table 4.14" sheetId="70" r:id="rId52"/>
  </sheets>
  <definedNames>
    <definedName name="EssAliasTable" localSheetId="25">"Default"</definedName>
    <definedName name="EssAliasTable" localSheetId="24">"Default"</definedName>
    <definedName name="EssLatest" localSheetId="25">"P1"</definedName>
    <definedName name="EssLatest" localSheetId="24">"P1"</definedName>
    <definedName name="EssOptions" localSheetId="26">"A1100000000010000000101100020_010010"</definedName>
    <definedName name="EssOptions" localSheetId="25">"A1100000000010000000101100020_010010"</definedName>
    <definedName name="EssOptions" localSheetId="19">"A1100000000030000000001100020_0000"</definedName>
    <definedName name="EssOptions" localSheetId="21">"A1100000000030000000001100020_0000"</definedName>
    <definedName name="EssOptions" localSheetId="24">"A1100000000010000000101100020_010010"</definedName>
    <definedName name="_xlnm.Print_Area" localSheetId="25">Investments!$A$1:$Q$50</definedName>
    <definedName name="_xlnm.Print_Area" localSheetId="19">'Note 4'!$A$3:$H$53</definedName>
    <definedName name="_xlnm.Print_Area" localSheetId="21">'Note 4 - cont.'!$A$2:$H$28</definedName>
    <definedName name="_xlnm.Print_Area" localSheetId="20">'Note 4 - Net worth'!$A$1:$F$31</definedName>
    <definedName name="_xlnm.Print_Area" localSheetId="23">'Note 5'!$A$1:$F$39</definedName>
    <definedName name="_xlnm.Print_Area" localSheetId="29">'Note 6'!$A$1:$F$23</definedName>
    <definedName name="_xlnm.Print_Area" localSheetId="30">'Note 7'!$A$1:$F$24</definedName>
    <definedName name="_xlnm.Print_Area" localSheetId="0">'Table 1'!$A$3:$H$19</definedName>
    <definedName name="_xlnm.Print_Area" localSheetId="10">'Table 1.1'!$A$3:$I$72</definedName>
    <definedName name="_xlnm.Print_Area" localSheetId="11">'Table 1.2'!$A$3:$G$67</definedName>
    <definedName name="_xlnm.Print_Area" localSheetId="12">'Table 1.3'!$A$1:$E$34</definedName>
    <definedName name="_xlnm.Print_Area" localSheetId="14">'Table 1.5'!$A$3:$I$68</definedName>
    <definedName name="_xlnm.Print_Area" localSheetId="15">'Table 1.6'!$A$3:$G$64</definedName>
    <definedName name="_xlnm.Print_Area" localSheetId="16">'Table 1.7'!$A$1:$D$31</definedName>
    <definedName name="_xlnm.Print_Area" localSheetId="17">'Table 1.8'!$A$3:$I$75</definedName>
    <definedName name="_xlnm.Print_Area" localSheetId="7">'Table 2'!$A$3:$H$19</definedName>
    <definedName name="_xlnm.Print_Area" localSheetId="8">'Table 3'!$A$1:$H$22</definedName>
    <definedName name="_xlnm.Print_Area" localSheetId="33">'Table 3.1'!$A$3:$D$17</definedName>
    <definedName name="_xlnm.Print_Area" localSheetId="34">'Table 3.2'!$A$2:$E$56</definedName>
    <definedName name="_xlnm.Print_Area" localSheetId="35">'Table 3.3'!#REF!</definedName>
    <definedName name="_xlnm.Print_Area" localSheetId="36">'Table 3.4'!$A$3:$E$27</definedName>
    <definedName name="_xlnm.Print_Area" localSheetId="37">'Table 3.5 '!$A$3:$G$15</definedName>
    <definedName name="_xlnm.Print_Area" localSheetId="13">Table1.4!$A$3:$I$76</definedName>
    <definedName name="_xlnm.Print_Area" localSheetId="31">Table2.1!$A$3:$H$117</definedName>
    <definedName name="_xlnm.Print_Area" localSheetId="32">Table2.2!$A$3:$H$109</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14" i="10" l="1"/>
  <c r="Q39" i="32"/>
  <c r="Q42" i="30"/>
  <c r="Q46" i="30"/>
  <c r="Q47" i="30"/>
  <c r="Q41" i="30"/>
  <c r="O58" i="31"/>
  <c r="O59" i="31"/>
  <c r="Q40" i="32"/>
  <c r="Q41" i="32"/>
  <c r="Q42" i="32"/>
  <c r="O39" i="32"/>
  <c r="O40" i="32"/>
  <c r="O41" i="32"/>
  <c r="O42" i="32"/>
  <c r="O46" i="30"/>
  <c r="O47" i="30"/>
  <c r="O41" i="30"/>
  <c r="O42" i="30"/>
  <c r="Q58" i="31"/>
  <c r="Q59" i="31"/>
  <c r="K58" i="31"/>
  <c r="K59" i="31"/>
  <c r="E41" i="30"/>
  <c r="E42" i="32"/>
  <c r="E36" i="32"/>
  <c r="E41" i="32"/>
  <c r="C47" i="30"/>
  <c r="G39" i="32"/>
  <c r="C58" i="31"/>
  <c r="C59" i="31"/>
  <c r="C60" i="31"/>
  <c r="M36" i="32"/>
  <c r="M39" i="32"/>
  <c r="M40" i="32"/>
  <c r="M41" i="32"/>
  <c r="M42" i="32"/>
  <c r="C39" i="32"/>
  <c r="C40" i="32"/>
  <c r="C41" i="32"/>
  <c r="C42" i="32"/>
  <c r="K39" i="32"/>
  <c r="K40" i="32"/>
  <c r="K41" i="32"/>
  <c r="K42" i="32"/>
  <c r="I39" i="32"/>
  <c r="I40" i="32"/>
  <c r="I41" i="32"/>
  <c r="I42" i="32"/>
  <c r="E39" i="32"/>
  <c r="E40" i="32"/>
  <c r="M46" i="30"/>
  <c r="M47" i="30"/>
  <c r="M41" i="30"/>
  <c r="M42" i="30"/>
  <c r="E46" i="30"/>
  <c r="E47" i="30"/>
  <c r="E42" i="30"/>
  <c r="C46" i="30"/>
  <c r="C41" i="30"/>
  <c r="C42" i="30"/>
  <c r="K46" i="30"/>
  <c r="K47" i="30"/>
  <c r="K41" i="30"/>
  <c r="K42" i="30"/>
  <c r="E59" i="31"/>
  <c r="E58" i="31"/>
  <c r="M58" i="31"/>
  <c r="M59" i="31"/>
  <c r="G58" i="31"/>
  <c r="G59" i="31"/>
  <c r="G56" i="31"/>
  <c r="Q36" i="32"/>
  <c r="S35" i="30"/>
  <c r="C36" i="30"/>
  <c r="D36" i="30"/>
  <c r="E36" i="30"/>
  <c r="F36" i="30"/>
  <c r="G36" i="30"/>
  <c r="H36" i="30"/>
  <c r="I36" i="30"/>
  <c r="J36" i="30"/>
  <c r="K36" i="30"/>
  <c r="L36" i="30"/>
  <c r="M36" i="30"/>
  <c r="N36" i="30"/>
  <c r="O36" i="30"/>
  <c r="P36" i="30"/>
  <c r="Q36" i="30"/>
  <c r="G41" i="30"/>
  <c r="I41" i="30"/>
  <c r="G42" i="30"/>
  <c r="I42" i="30"/>
  <c r="S43" i="30"/>
  <c r="S44" i="30"/>
  <c r="S45" i="30"/>
  <c r="G46" i="30"/>
  <c r="I46" i="30"/>
  <c r="G47" i="30"/>
  <c r="I47" i="30"/>
  <c r="C56" i="31"/>
  <c r="E56" i="31"/>
  <c r="I56" i="31"/>
  <c r="K56" i="31"/>
  <c r="L56" i="31"/>
  <c r="M56" i="31"/>
  <c r="O56" i="31"/>
  <c r="P56" i="31"/>
  <c r="Q56" i="31"/>
  <c r="I58" i="31"/>
  <c r="L58" i="31"/>
  <c r="P58" i="31"/>
  <c r="P60" i="31" s="1"/>
  <c r="P62" i="31" s="1"/>
  <c r="I59" i="31"/>
  <c r="L59" i="31"/>
  <c r="L60" i="31" s="1"/>
  <c r="P59" i="31"/>
  <c r="S35" i="32"/>
  <c r="C36" i="32"/>
  <c r="G36" i="32"/>
  <c r="I36" i="32"/>
  <c r="K36" i="32"/>
  <c r="O36" i="32"/>
  <c r="G40" i="32"/>
  <c r="G41" i="32"/>
  <c r="G42" i="32"/>
  <c r="D45" i="32"/>
  <c r="F47" i="26"/>
  <c r="H99" i="10"/>
  <c r="E106" i="10"/>
  <c r="E105" i="26" s="1"/>
  <c r="H95" i="10"/>
  <c r="H96" i="10"/>
  <c r="H97" i="10"/>
  <c r="H98" i="10"/>
  <c r="H100" i="10"/>
  <c r="H101" i="10"/>
  <c r="H102" i="10"/>
  <c r="H103" i="10"/>
  <c r="H94" i="10"/>
  <c r="F47" i="10"/>
  <c r="C47" i="10"/>
  <c r="I47" i="10" s="1"/>
  <c r="B31" i="26"/>
  <c r="I125" i="10"/>
  <c r="C75" i="26"/>
  <c r="E75" i="26"/>
  <c r="F75" i="26"/>
  <c r="B75" i="26"/>
  <c r="F80" i="10"/>
  <c r="F80" i="26" s="1"/>
  <c r="F106" i="10"/>
  <c r="C80" i="26"/>
  <c r="I80" i="26" s="1"/>
  <c r="C105" i="26"/>
  <c r="I105" i="26" s="1"/>
  <c r="C107" i="26"/>
  <c r="I107" i="26" s="1"/>
  <c r="C109" i="26"/>
  <c r="I109" i="26" s="1"/>
  <c r="C111" i="26"/>
  <c r="I111" i="26" s="1"/>
  <c r="C117" i="10"/>
  <c r="I117" i="10" s="1"/>
  <c r="C110" i="10"/>
  <c r="I110" i="10" s="1"/>
  <c r="C108" i="10"/>
  <c r="I108" i="10" s="1"/>
  <c r="F96" i="26"/>
  <c r="F97" i="26"/>
  <c r="F98" i="26"/>
  <c r="F101" i="26"/>
  <c r="F102" i="26"/>
  <c r="F103" i="26"/>
  <c r="F93" i="26"/>
  <c r="C96" i="26"/>
  <c r="C97" i="26"/>
  <c r="C98" i="26"/>
  <c r="C101" i="26"/>
  <c r="C102" i="26"/>
  <c r="C103" i="26"/>
  <c r="C93" i="26"/>
  <c r="F52" i="26"/>
  <c r="F53" i="26"/>
  <c r="F56" i="26"/>
  <c r="F57" i="26"/>
  <c r="F58" i="26"/>
  <c r="F59" i="26"/>
  <c r="F60" i="26"/>
  <c r="F63" i="26"/>
  <c r="F64" i="26"/>
  <c r="F65" i="26"/>
  <c r="F66" i="26"/>
  <c r="F67" i="26"/>
  <c r="F70" i="26"/>
  <c r="F71" i="26"/>
  <c r="F72" i="26"/>
  <c r="F76" i="26"/>
  <c r="F77" i="26"/>
  <c r="F78" i="26"/>
  <c r="F51" i="26"/>
  <c r="C52" i="26"/>
  <c r="C53" i="26"/>
  <c r="C56" i="26"/>
  <c r="C57" i="26"/>
  <c r="C58" i="26"/>
  <c r="C59" i="26"/>
  <c r="C60" i="26"/>
  <c r="C63" i="26"/>
  <c r="C64" i="26"/>
  <c r="C65" i="26"/>
  <c r="C66" i="26"/>
  <c r="C67" i="26"/>
  <c r="C70" i="26"/>
  <c r="C71" i="26"/>
  <c r="C72" i="26"/>
  <c r="C76" i="26"/>
  <c r="C77" i="26"/>
  <c r="C78" i="26"/>
  <c r="C51" i="26"/>
  <c r="E86" i="10"/>
  <c r="B86" i="10"/>
  <c r="E96" i="26"/>
  <c r="E97" i="26"/>
  <c r="E98" i="26"/>
  <c r="E101" i="26"/>
  <c r="E102" i="26"/>
  <c r="E103" i="26"/>
  <c r="E104" i="26"/>
  <c r="E93" i="26"/>
  <c r="B96" i="26"/>
  <c r="B97" i="26"/>
  <c r="B98" i="26"/>
  <c r="B101" i="26"/>
  <c r="B102" i="26"/>
  <c r="B104" i="26"/>
  <c r="B93" i="26"/>
  <c r="E52" i="26"/>
  <c r="E53" i="26"/>
  <c r="E56" i="26"/>
  <c r="E57" i="26"/>
  <c r="E58" i="26"/>
  <c r="E59" i="26"/>
  <c r="E60" i="26"/>
  <c r="E63" i="26"/>
  <c r="E64" i="26"/>
  <c r="E65" i="26"/>
  <c r="E66" i="26"/>
  <c r="E67" i="26"/>
  <c r="E70" i="26"/>
  <c r="E71" i="26"/>
  <c r="E72" i="26"/>
  <c r="E76" i="26"/>
  <c r="E77" i="26"/>
  <c r="E51" i="26"/>
  <c r="B52" i="26"/>
  <c r="B53" i="26"/>
  <c r="B56" i="26"/>
  <c r="B57" i="26"/>
  <c r="B58" i="26"/>
  <c r="B59" i="26"/>
  <c r="B60" i="26"/>
  <c r="B63" i="26"/>
  <c r="B64" i="26"/>
  <c r="B65" i="26"/>
  <c r="B66" i="26"/>
  <c r="B67" i="26"/>
  <c r="B70" i="26"/>
  <c r="B71" i="26"/>
  <c r="B72" i="26"/>
  <c r="B76" i="26"/>
  <c r="B77" i="26"/>
  <c r="B51" i="26"/>
  <c r="J119" i="26"/>
  <c r="J117" i="26"/>
  <c r="J109" i="26"/>
  <c r="J111" i="26"/>
  <c r="J107" i="26"/>
  <c r="J105" i="26"/>
  <c r="J80" i="26"/>
  <c r="I123" i="10"/>
  <c r="I113" i="10"/>
  <c r="I106" i="10"/>
  <c r="I80" i="10"/>
  <c r="C43" i="32" l="1"/>
  <c r="K43" i="30"/>
  <c r="G43" i="30"/>
  <c r="M60" i="31"/>
  <c r="C43" i="30"/>
  <c r="G48" i="30"/>
  <c r="G50" i="30" s="1"/>
  <c r="G52" i="30" s="1"/>
  <c r="I43" i="30"/>
  <c r="E43" i="32"/>
  <c r="E45" i="32" s="1"/>
  <c r="C48" i="30"/>
  <c r="C50" i="30" s="1"/>
  <c r="K60" i="31"/>
  <c r="K62" i="31" s="1"/>
  <c r="O43" i="30"/>
  <c r="O43" i="32"/>
  <c r="Q43" i="30"/>
  <c r="Q48" i="30"/>
  <c r="Q50" i="30" s="1"/>
  <c r="I48" i="30"/>
  <c r="I50" i="30" s="1"/>
  <c r="I52" i="30" s="1"/>
  <c r="L62" i="31"/>
  <c r="C62" i="31"/>
  <c r="O48" i="30"/>
  <c r="E43" i="30"/>
  <c r="I43" i="32"/>
  <c r="I45" i="32" s="1"/>
  <c r="O60" i="31"/>
  <c r="O62" i="31" s="1"/>
  <c r="F105" i="26"/>
  <c r="K43" i="32"/>
  <c r="K45" i="32" s="1"/>
  <c r="Q60" i="31"/>
  <c r="Q62" i="31" s="1"/>
  <c r="C45" i="32"/>
  <c r="G60" i="31"/>
  <c r="G62" i="31" s="1"/>
  <c r="K48" i="30"/>
  <c r="E48" i="30"/>
  <c r="M48" i="30"/>
  <c r="M43" i="32"/>
  <c r="M45" i="32" s="1"/>
  <c r="G43" i="32"/>
  <c r="G45" i="32" s="1"/>
  <c r="I60" i="31"/>
  <c r="I62" i="31" s="1"/>
  <c r="S36" i="30"/>
  <c r="S36" i="32"/>
  <c r="M43" i="30"/>
  <c r="E47" i="26"/>
  <c r="C47" i="26"/>
  <c r="I47" i="26" s="1"/>
  <c r="B47" i="10"/>
  <c r="E47" i="10"/>
  <c r="B47" i="26"/>
  <c r="M62" i="31"/>
  <c r="O45" i="32"/>
  <c r="E50" i="30"/>
  <c r="B80" i="10"/>
  <c r="B78" i="26"/>
  <c r="E78" i="26"/>
  <c r="E80" i="10"/>
  <c r="E60" i="31"/>
  <c r="Q43" i="32"/>
  <c r="C116" i="26"/>
  <c r="C117" i="26" s="1"/>
  <c r="K50" i="30" l="1"/>
  <c r="M50" i="30"/>
  <c r="O50" i="30"/>
  <c r="I117" i="26"/>
  <c r="C119" i="26"/>
  <c r="I119" i="26" s="1"/>
  <c r="E80" i="26"/>
  <c r="O52" i="30"/>
  <c r="B80" i="26"/>
  <c r="E52" i="30"/>
  <c r="M52" i="30"/>
  <c r="C52" i="30"/>
  <c r="Q52" i="30"/>
  <c r="K52" i="30"/>
  <c r="Q45" i="32"/>
  <c r="E62" i="31"/>
  <c r="J114" i="10" l="1"/>
  <c r="E117" i="10"/>
  <c r="J117" i="10" s="1"/>
  <c r="J106" i="10"/>
  <c r="E110" i="10"/>
  <c r="J110" i="10" s="1"/>
  <c r="E108" i="10"/>
  <c r="J80" i="10"/>
  <c r="J108" i="10" l="1"/>
  <c r="E125" i="10"/>
  <c r="J123" i="10"/>
  <c r="J47" i="10"/>
  <c r="J113" i="10" l="1"/>
  <c r="J125" i="10" l="1"/>
  <c r="F108" i="10" l="1"/>
  <c r="K108" i="10" s="1"/>
  <c r="K80" i="10"/>
  <c r="F110" i="10"/>
  <c r="K110" i="10" s="1"/>
  <c r="K114" i="10"/>
  <c r="K106" i="10"/>
  <c r="F117" i="10"/>
  <c r="K117" i="10" s="1"/>
  <c r="K47" i="10"/>
  <c r="B117" i="10" l="1"/>
  <c r="H117" i="10" s="1"/>
  <c r="B110" i="10"/>
  <c r="H110" i="10" s="1"/>
  <c r="K113" i="10"/>
  <c r="B108" i="10"/>
  <c r="H108" i="10" s="1"/>
  <c r="K123" i="10"/>
  <c r="H80" i="10"/>
  <c r="B104" i="10"/>
  <c r="H114" i="10"/>
  <c r="H47" i="10"/>
  <c r="K125" i="10" l="1"/>
  <c r="H123" i="10"/>
  <c r="H104" i="10"/>
  <c r="B106" i="10"/>
  <c r="B103" i="26"/>
  <c r="H113" i="10"/>
  <c r="B105" i="26" l="1"/>
  <c r="H106" i="10"/>
  <c r="B125" i="10"/>
  <c r="H125" i="10" s="1"/>
  <c r="B111" i="26" l="1"/>
  <c r="H111" i="26" s="1"/>
  <c r="F111" i="26"/>
  <c r="L111" i="26" s="1"/>
  <c r="E111" i="26"/>
  <c r="K111" i="26" s="1"/>
  <c r="B109" i="26"/>
  <c r="H109" i="26" s="1"/>
  <c r="F109" i="26"/>
  <c r="L109" i="26" s="1"/>
  <c r="E109" i="26"/>
  <c r="K109" i="26" s="1"/>
  <c r="B107" i="26"/>
  <c r="H107" i="26" s="1"/>
  <c r="F107" i="26"/>
  <c r="L107" i="26" s="1"/>
  <c r="E107" i="26"/>
  <c r="H80" i="26"/>
  <c r="L80" i="26"/>
  <c r="K80" i="26"/>
  <c r="H47" i="26"/>
  <c r="L47" i="26"/>
  <c r="K47" i="26"/>
  <c r="H105" i="26"/>
  <c r="L105" i="26"/>
  <c r="K105" i="26"/>
  <c r="K107" i="26" l="1"/>
  <c r="E119" i="26"/>
  <c r="B119" i="26"/>
  <c r="L119" i="26" l="1"/>
  <c r="L117" i="26"/>
  <c r="H119" i="26"/>
  <c r="H117" i="26"/>
  <c r="K119" i="26"/>
  <c r="K117" i="26"/>
</calcChain>
</file>

<file path=xl/sharedStrings.xml><?xml version="1.0" encoding="utf-8"?>
<sst xmlns="http://schemas.openxmlformats.org/spreadsheetml/2006/main" count="2314" uniqueCount="828">
  <si>
    <t>$m</t>
  </si>
  <si>
    <t>Net operating balance</t>
  </si>
  <si>
    <t>Net worth</t>
  </si>
  <si>
    <t>Memorandum items</t>
  </si>
  <si>
    <t>Net lending</t>
  </si>
  <si>
    <t>Net debt</t>
  </si>
  <si>
    <t>SUMMARY OF GENERAL GOVERNMENT FINANCES</t>
  </si>
  <si>
    <t>Western Australia</t>
  </si>
  <si>
    <t>Note</t>
  </si>
  <si>
    <t>Taxation</t>
  </si>
  <si>
    <t>Inventories</t>
  </si>
  <si>
    <t>Receivables</t>
  </si>
  <si>
    <t>Other financial assets</t>
  </si>
  <si>
    <t>Biological assets</t>
  </si>
  <si>
    <t>Land</t>
  </si>
  <si>
    <t>TOTAL ASSETS</t>
  </si>
  <si>
    <t>Payables</t>
  </si>
  <si>
    <t>Borrowings</t>
  </si>
  <si>
    <t>Other liabilities</t>
  </si>
  <si>
    <t>TOTAL LIABILITIES</t>
  </si>
  <si>
    <t>NET ASSETS</t>
  </si>
  <si>
    <t>Grants and subsidies received</t>
  </si>
  <si>
    <t>Other receipts</t>
  </si>
  <si>
    <t>Grants and subsidies paid</t>
  </si>
  <si>
    <t>Other payments</t>
  </si>
  <si>
    <t>Net cash flows from operating activities</t>
  </si>
  <si>
    <t>Current grants and subsidies</t>
  </si>
  <si>
    <t>Capital grants</t>
  </si>
  <si>
    <t>Sales of goods and services</t>
  </si>
  <si>
    <t>Dividends</t>
  </si>
  <si>
    <t>Royalty income</t>
  </si>
  <si>
    <t>Other</t>
  </si>
  <si>
    <t>Total</t>
  </si>
  <si>
    <t>Salaries</t>
  </si>
  <si>
    <t>Depreciation and amortisation</t>
  </si>
  <si>
    <t>Superannuation</t>
  </si>
  <si>
    <t>Other gross operating expenses</t>
  </si>
  <si>
    <t>Other interest</t>
  </si>
  <si>
    <t>Other property expenses</t>
  </si>
  <si>
    <t>Current transfers</t>
  </si>
  <si>
    <t>Capital transfers</t>
  </si>
  <si>
    <t>Financial assets</t>
  </si>
  <si>
    <t>Cash and deposits</t>
  </si>
  <si>
    <t>Advances paid</t>
  </si>
  <si>
    <t>Investments, loans and placements</t>
  </si>
  <si>
    <t>LIABILITIES</t>
  </si>
  <si>
    <t>Deposits held</t>
  </si>
  <si>
    <t>Advances received</t>
  </si>
  <si>
    <t>NET WORTH</t>
  </si>
  <si>
    <t>Taxes received</t>
  </si>
  <si>
    <t>Receipts from sales of goods and services</t>
  </si>
  <si>
    <t>Payments for goods and services</t>
  </si>
  <si>
    <t>Interest paid</t>
  </si>
  <si>
    <t>General Government</t>
  </si>
  <si>
    <t>Accounts Receivable</t>
  </si>
  <si>
    <t>Investments</t>
  </si>
  <si>
    <t>Term deposits</t>
  </si>
  <si>
    <t>Government securities</t>
  </si>
  <si>
    <t>Loans and advances</t>
  </si>
  <si>
    <t>Bank overdrafts</t>
  </si>
  <si>
    <t>Finance leases</t>
  </si>
  <si>
    <t>Services and contracts</t>
  </si>
  <si>
    <t>Purchase of non-financial assets</t>
  </si>
  <si>
    <t>Sales of non-financial assets</t>
  </si>
  <si>
    <t>REVENUE</t>
  </si>
  <si>
    <t>Of which:</t>
  </si>
  <si>
    <t>GENERAL GOVERNMENT OPERATING STATEMENT</t>
  </si>
  <si>
    <t>GENERAL GOVERNMENT BALANCE SHEET</t>
  </si>
  <si>
    <t>GENERAL GOVERNMENT CASH FLOW STATEMENT</t>
  </si>
  <si>
    <t>GENERAL GOVERNMENT</t>
  </si>
  <si>
    <t>Months to</t>
  </si>
  <si>
    <t>TAXATION</t>
  </si>
  <si>
    <t>Taxes on employers’ payroll and labour force</t>
  </si>
  <si>
    <t>Payroll tax</t>
  </si>
  <si>
    <t>Property taxes</t>
  </si>
  <si>
    <t>Land tax</t>
  </si>
  <si>
    <t>Transfer Duty</t>
  </si>
  <si>
    <t>Landholder Duty</t>
  </si>
  <si>
    <t>Total duty on transfers</t>
  </si>
  <si>
    <t>Other stamp duties</t>
  </si>
  <si>
    <t>Metropolitan Region Improvement Tax</t>
  </si>
  <si>
    <t>Emergency Services Levy</t>
  </si>
  <si>
    <t>Loan guarantee fees</t>
  </si>
  <si>
    <t>Total other property taxes</t>
  </si>
  <si>
    <t>Taxes on provision of goods and services</t>
  </si>
  <si>
    <t>Lotteries Commission</t>
  </si>
  <si>
    <t>Video lottery terminals</t>
  </si>
  <si>
    <t>Casino Tax</t>
  </si>
  <si>
    <t>TAB betting tax</t>
  </si>
  <si>
    <t>Total taxes on gambling</t>
  </si>
  <si>
    <t>Insurance Duty</t>
  </si>
  <si>
    <t>Total taxes on insurance</t>
  </si>
  <si>
    <t>Taxes on use of goods and performance of activities</t>
  </si>
  <si>
    <t>Vehicle Licence Duty</t>
  </si>
  <si>
    <t>Permits - Oversize Vehicles and Loads</t>
  </si>
  <si>
    <t>Motor Vehicle recording fee</t>
  </si>
  <si>
    <t>Motor Vehicle registrations</t>
  </si>
  <si>
    <t>Total motor vehicle taxes</t>
  </si>
  <si>
    <t>Total Taxation</t>
  </si>
  <si>
    <t>CURRENT GRANTS AND SUBSIDIES</t>
  </si>
  <si>
    <t>General Purpose Grants</t>
  </si>
  <si>
    <t>Roads</t>
  </si>
  <si>
    <t>Schools assistance – non-government schools</t>
  </si>
  <si>
    <t>Local government financial assistance grants</t>
  </si>
  <si>
    <t>Local government roads</t>
  </si>
  <si>
    <t>Total Current Grants and Subsidies</t>
  </si>
  <si>
    <t xml:space="preserve">CAPITAL GRANTS </t>
  </si>
  <si>
    <t>Total Capital Grants</t>
  </si>
  <si>
    <t>SALES OF GOODS AND SERVICES</t>
  </si>
  <si>
    <t>INTEREST INCOME</t>
  </si>
  <si>
    <t>REVENUE FROM PUBLIC CORPORATIONS</t>
  </si>
  <si>
    <t>Tax Equivalent Regime</t>
  </si>
  <si>
    <t>Total Revenue from Public Corporations</t>
  </si>
  <si>
    <t>ROYALTY INCOME</t>
  </si>
  <si>
    <t>OTHER</t>
  </si>
  <si>
    <t>Lease Rentals</t>
  </si>
  <si>
    <t>Fines</t>
  </si>
  <si>
    <t>Revenue not elsewhere counted</t>
  </si>
  <si>
    <t>Total Other</t>
  </si>
  <si>
    <t>GRAND TOTAL</t>
  </si>
  <si>
    <t>Operating Revenue</t>
  </si>
  <si>
    <t>Interest Income</t>
  </si>
  <si>
    <t xml:space="preserve">Other </t>
  </si>
  <si>
    <t>Concurrent costs</t>
  </si>
  <si>
    <t>Superannuation interest cost</t>
  </si>
  <si>
    <t>Other employee costs</t>
  </si>
  <si>
    <t>NET OPERATING BALANCE</t>
  </si>
  <si>
    <t>Provision for doubtful debts</t>
  </si>
  <si>
    <t>Total other economic flows</t>
  </si>
  <si>
    <t>OPERATING RESULT</t>
  </si>
  <si>
    <t>All other movements in equity</t>
  </si>
  <si>
    <t>Revaluations</t>
  </si>
  <si>
    <t>Gains recognised directly in equity</t>
  </si>
  <si>
    <t>All other</t>
  </si>
  <si>
    <t>Total all other movements in equity</t>
  </si>
  <si>
    <t>TOTAL CHANGE IN NET WORTH</t>
  </si>
  <si>
    <t>KEY FISCAL AGGREGATES</t>
  </si>
  <si>
    <t>Changes in inventories</t>
  </si>
  <si>
    <t>Other movement in non-financial assets</t>
  </si>
  <si>
    <t>less:</t>
  </si>
  <si>
    <t>Depreciation</t>
  </si>
  <si>
    <t>Total net acquisition of non-financial assets</t>
  </si>
  <si>
    <t>NET LENDING/-BORROWING</t>
  </si>
  <si>
    <t>ASSETS</t>
  </si>
  <si>
    <t>Investment property</t>
  </si>
  <si>
    <t>Total financial assets</t>
  </si>
  <si>
    <t>Non-financial assets</t>
  </si>
  <si>
    <t>Property, plant and equipment</t>
  </si>
  <si>
    <t>Land inventories</t>
  </si>
  <si>
    <t>Other inventories</t>
  </si>
  <si>
    <t>Intangibles</t>
  </si>
  <si>
    <t>Total non-financial assets</t>
  </si>
  <si>
    <t>Unfunded superannuation</t>
  </si>
  <si>
    <t>Other employee benefits</t>
  </si>
  <si>
    <t>Contributed equity</t>
  </si>
  <si>
    <t>Accumulated surplus</t>
  </si>
  <si>
    <t>Other reserves</t>
  </si>
  <si>
    <t>MEMORANDUM ITEMS</t>
  </si>
  <si>
    <t>Net financial worth</t>
  </si>
  <si>
    <t>Net financial liabilities</t>
  </si>
  <si>
    <t>Gross debt liabilities</t>
  </si>
  <si>
    <t>Interest receipts</t>
  </si>
  <si>
    <t>Dividends and tax equivalents</t>
  </si>
  <si>
    <t>Wages, salaries and supplements, and superannuation</t>
  </si>
  <si>
    <t>NET CASH FLOWS FROM OPERATING ACTIVITIES</t>
  </si>
  <si>
    <t>Cash flows from investments in non-financial assets</t>
  </si>
  <si>
    <t>Total cash flows from investments in non-financial assets</t>
  </si>
  <si>
    <t>Cash flows from investments in financial assets</t>
  </si>
  <si>
    <t>For policy purposes</t>
  </si>
  <si>
    <t>For liquidity purposes</t>
  </si>
  <si>
    <t>Total cash flows from investments in financial assets</t>
  </si>
  <si>
    <t>NET CASH FLOWS FROM INVESTING ACTIVITIES</t>
  </si>
  <si>
    <t>Deposits received</t>
  </si>
  <si>
    <t>Other financing receipts</t>
  </si>
  <si>
    <t>Borrowings repaid</t>
  </si>
  <si>
    <t>Deposits paid</t>
  </si>
  <si>
    <t>Other financing payments</t>
  </si>
  <si>
    <t>NET CASH FLOWS FROM FINANCING ACTIVITIES</t>
  </si>
  <si>
    <t>Net increase in cash and cash equivalents</t>
  </si>
  <si>
    <t>Net cash flows from investing in non-financial assets</t>
  </si>
  <si>
    <t>Cash surplus/-deficit</t>
  </si>
  <si>
    <t>Change in net worth of the public corporations sectors</t>
  </si>
  <si>
    <t>Investments in other public sector entities - equity method</t>
  </si>
  <si>
    <t>Investments in other public sector entities - direct injections</t>
  </si>
  <si>
    <t>Operating Revenue - Continued</t>
  </si>
  <si>
    <t>SUMMARY OF TOTAL PUBLIC SECTOR FINANCES</t>
  </si>
  <si>
    <t>Provision for impairment of receivables</t>
  </si>
  <si>
    <t xml:space="preserve">Total </t>
  </si>
  <si>
    <t>Loans</t>
  </si>
  <si>
    <t>Financial Assets held for trading/available for sale</t>
  </si>
  <si>
    <t>TOTAL PUBLIC SECTOR OPERATING STATEMENT</t>
  </si>
  <si>
    <t>TOTAL PUBLIC SECTOR BALANCE SHEET</t>
  </si>
  <si>
    <t>TOTAL PUBLIC SECTOR CASH FLOW STATEMENT</t>
  </si>
  <si>
    <t>TOTAL PUBLIC SECTOR</t>
  </si>
  <si>
    <t>AASB 1049 TO GFS CONVERGENCE DIFFERENCES</t>
  </si>
  <si>
    <t>Net Operating Balance</t>
  </si>
  <si>
    <t>General government</t>
  </si>
  <si>
    <t>AASB1049 net operating balance</t>
  </si>
  <si>
    <t>Plus GFS revenue adjustments</t>
  </si>
  <si>
    <t>Less GFS expense adjustments</t>
  </si>
  <si>
    <t>Capitalised interest</t>
  </si>
  <si>
    <t>Total GFS expense adjustments</t>
  </si>
  <si>
    <t>Total GFS adjustments to AASB 1049 net operating balance</t>
  </si>
  <si>
    <t>GFS net operating balance</t>
  </si>
  <si>
    <t>Total public sector</t>
  </si>
  <si>
    <t>Net Lending/-Borrowing</t>
  </si>
  <si>
    <t>AASB1049 net lending/-borrowing</t>
  </si>
  <si>
    <r>
      <t xml:space="preserve">Plus </t>
    </r>
    <r>
      <rPr>
        <sz val="8"/>
        <rFont val="Arial"/>
        <family val="2"/>
      </rPr>
      <t>Net operating balance convergence differences (noted above)</t>
    </r>
  </si>
  <si>
    <t>GFS net lending/-borrowing</t>
  </si>
  <si>
    <t>AASB1049 net worth</t>
  </si>
  <si>
    <t>Plus</t>
  </si>
  <si>
    <t>Dampier to Bunbury Natural Gas Pipeline loan asset</t>
  </si>
  <si>
    <t>General government sector</t>
  </si>
  <si>
    <t>Impact on public corporations net worth</t>
  </si>
  <si>
    <t>Total GFS net worth adjustments</t>
  </si>
  <si>
    <t>GFS net worth</t>
  </si>
  <si>
    <t xml:space="preserve">Net Worth </t>
  </si>
  <si>
    <t>Cash Surplus/-Deficit</t>
  </si>
  <si>
    <t>AASB1049 cash surplus/-deficit</t>
  </si>
  <si>
    <r>
      <t xml:space="preserve">Less </t>
    </r>
    <r>
      <rPr>
        <sz val="8"/>
        <rFont val="Arial"/>
        <family val="2"/>
      </rPr>
      <t>Acquisitions under finance leases and similar arrangements</t>
    </r>
  </si>
  <si>
    <t>GFS cash surplus/-deficit</t>
  </si>
  <si>
    <r>
      <t xml:space="preserve">Less </t>
    </r>
    <r>
      <rPr>
        <i/>
        <sz val="8"/>
        <rFont val="Arial"/>
        <family val="2"/>
      </rPr>
      <t>Net acquisition of non-financial assets</t>
    </r>
  </si>
  <si>
    <r>
      <t>less</t>
    </r>
    <r>
      <rPr>
        <sz val="8"/>
        <rFont val="Arial"/>
        <family val="2"/>
      </rPr>
      <t>: liquid financial assets</t>
    </r>
  </si>
  <si>
    <r>
      <t>less:</t>
    </r>
    <r>
      <rPr>
        <sz val="8"/>
        <rFont val="Arial"/>
        <family val="2"/>
      </rPr>
      <t xml:space="preserve"> convergence differences impacting net debt</t>
    </r>
  </si>
  <si>
    <t xml:space="preserve">   Note</t>
  </si>
  <si>
    <t>Actual</t>
  </si>
  <si>
    <t>Results from Transactions</t>
  </si>
  <si>
    <t xml:space="preserve">REVENUE  </t>
  </si>
  <si>
    <t>Tax equivalent income</t>
  </si>
  <si>
    <t>EXPENSES</t>
  </si>
  <si>
    <t>Shares and other equity</t>
  </si>
  <si>
    <t>Investments in other entities</t>
  </si>
  <si>
    <r>
      <t>less:</t>
    </r>
    <r>
      <rPr>
        <sz val="8"/>
        <rFont val="Arial"/>
        <family val="2"/>
      </rPr>
      <t xml:space="preserve"> liquid financial assets</t>
    </r>
  </si>
  <si>
    <t>CASH FLOWS FROM OPERATING ACTIVITIES</t>
  </si>
  <si>
    <t>Cash received</t>
  </si>
  <si>
    <t>Total cash received</t>
  </si>
  <si>
    <t>Cash paid</t>
  </si>
  <si>
    <t>Total cash paid</t>
  </si>
  <si>
    <t>CASH FLOWS FROM INVESTING ACTIVITIES</t>
  </si>
  <si>
    <t>CASH FLOWS FROM FINANCING ACTIVITIES</t>
  </si>
  <si>
    <t>Cash and cash equivalents at the beginning of the year</t>
  </si>
  <si>
    <t>Cash and cash equivalents at the end of the year</t>
  </si>
  <si>
    <t>Equity - investments in other entities</t>
  </si>
  <si>
    <t>Total Public Sector</t>
  </si>
  <si>
    <t>GST Revenue grants</t>
  </si>
  <si>
    <t>North West Shelf grants</t>
  </si>
  <si>
    <t>Compensation for Crude Oil Excise Condensate</t>
  </si>
  <si>
    <t>Grants through the State</t>
  </si>
  <si>
    <t>First Home Owners' Boost</t>
  </si>
  <si>
    <t>National Specific Purpose Payment Agreement Grants</t>
  </si>
  <si>
    <t>National Education Agreeement</t>
  </si>
  <si>
    <t>National Health Care Agreement</t>
  </si>
  <si>
    <t>National Agreement for Skills and Workforce Development</t>
  </si>
  <si>
    <t>National Disability Agreement</t>
  </si>
  <si>
    <t>Nation Building and Jobs Plan</t>
  </si>
  <si>
    <t>Schools</t>
  </si>
  <si>
    <t>Housing</t>
  </si>
  <si>
    <t>Transport</t>
  </si>
  <si>
    <t>Other Grants/National Partnerships</t>
  </si>
  <si>
    <t xml:space="preserve">Other  </t>
  </si>
  <si>
    <t>National Affordable Housing Agreement</t>
  </si>
  <si>
    <t>2010-11</t>
  </si>
  <si>
    <t>Health</t>
  </si>
  <si>
    <r>
      <t xml:space="preserve">Actual </t>
    </r>
    <r>
      <rPr>
        <vertAlign val="superscript"/>
        <sz val="8"/>
        <rFont val="Arial"/>
        <family val="2"/>
      </rPr>
      <t>(b)</t>
    </r>
  </si>
  <si>
    <r>
      <t>Actual</t>
    </r>
    <r>
      <rPr>
        <vertAlign val="superscript"/>
        <sz val="8"/>
        <rFont val="Arial"/>
        <family val="2"/>
      </rPr>
      <t xml:space="preserve"> (b)</t>
    </r>
  </si>
  <si>
    <t>Net gains on assets/liabilities</t>
  </si>
  <si>
    <t>Other taxes on use of goods and performance of activities</t>
  </si>
  <si>
    <t>Domestic and foreign borrowings</t>
  </si>
  <si>
    <t>GPC_Unassigned</t>
  </si>
  <si>
    <t>CPID</t>
  </si>
  <si>
    <t>GG</t>
  </si>
  <si>
    <t>WOG</t>
  </si>
  <si>
    <t>Consolidation Adjusted</t>
  </si>
  <si>
    <t>Act_Jun_Audited</t>
  </si>
  <si>
    <t>Year13</t>
  </si>
  <si>
    <t>81210000</t>
  </si>
  <si>
    <t>Loans and placements.</t>
  </si>
  <si>
    <t>0</t>
  </si>
  <si>
    <t>81220000</t>
  </si>
  <si>
    <t>Securities.</t>
  </si>
  <si>
    <t>111101011</t>
  </si>
  <si>
    <t>Cash investments - current</t>
  </si>
  <si>
    <t>111101012</t>
  </si>
  <si>
    <t>Cash Investments - Current - Matching a/c</t>
  </si>
  <si>
    <t>111101031</t>
  </si>
  <si>
    <t>Other investments - current</t>
  </si>
  <si>
    <t>112210001</t>
  </si>
  <si>
    <t>Government securities - current</t>
  </si>
  <si>
    <t>112210002</t>
  </si>
  <si>
    <t>WA Treasury Corporation securities held by GG</t>
  </si>
  <si>
    <t>114110008</t>
  </si>
  <si>
    <t>FX hedging (borrowings) receivable - current</t>
  </si>
  <si>
    <t>114110015</t>
  </si>
  <si>
    <t>Finance lease receivable - current</t>
  </si>
  <si>
    <t>115131002</t>
  </si>
  <si>
    <t>WATC - Loans  - Current</t>
  </si>
  <si>
    <t>115131004</t>
  </si>
  <si>
    <t>Asset for Overdrawn Trust</t>
  </si>
  <si>
    <t>115141007</t>
  </si>
  <si>
    <t>Loans &amp; Advances - Current (by PNC/PFC)</t>
  </si>
  <si>
    <t>115141008</t>
  </si>
  <si>
    <t>WATC - Loans - Current - Matching a/c</t>
  </si>
  <si>
    <t>117000001</t>
  </si>
  <si>
    <t>117000002</t>
  </si>
  <si>
    <t>118000001</t>
  </si>
  <si>
    <t>121300001</t>
  </si>
  <si>
    <t>Govt Securities - Non-Current</t>
  </si>
  <si>
    <t>121300002</t>
  </si>
  <si>
    <t>Cash Investments - Non-Current</t>
  </si>
  <si>
    <t>121300004</t>
  </si>
  <si>
    <t>Other Investments - Non-Current</t>
  </si>
  <si>
    <t>121400001</t>
  </si>
  <si>
    <t>Restricted cash held in suspense a/c at Treasury - non current</t>
  </si>
  <si>
    <t>123110006</t>
  </si>
  <si>
    <t>Finance lease receivable - non current</t>
  </si>
  <si>
    <t>124130002</t>
  </si>
  <si>
    <t>WATC - Loans - Non-Current</t>
  </si>
  <si>
    <t>124130004</t>
  </si>
  <si>
    <t>Loans &amp; Advances - Non-Current (by PNC/PFC)</t>
  </si>
  <si>
    <t>124130005</t>
  </si>
  <si>
    <t>WATC - Loans to Universities - Non-Current</t>
  </si>
  <si>
    <t>124130006</t>
  </si>
  <si>
    <t>WATC - Loans - Non-Current - Matching a/c</t>
  </si>
  <si>
    <t>160000001</t>
  </si>
  <si>
    <t>117000003</t>
  </si>
  <si>
    <t>Other Financial Assets - Current</t>
  </si>
  <si>
    <t>160000002</t>
  </si>
  <si>
    <t>Other Financial Assets - Non-Current</t>
  </si>
  <si>
    <t>Domestic and Foreign Borrowings</t>
  </si>
  <si>
    <t>114110001</t>
  </si>
  <si>
    <t>Debtors - current</t>
  </si>
  <si>
    <t>114110002</t>
  </si>
  <si>
    <t>GST receivable</t>
  </si>
  <si>
    <t>114110005</t>
  </si>
  <si>
    <t>Statutory contributions receivable</t>
  </si>
  <si>
    <t>114110006</t>
  </si>
  <si>
    <t>Accrued Loan guarantee charge receivable</t>
  </si>
  <si>
    <t>114110007</t>
  </si>
  <si>
    <t>Pension recoups receivable</t>
  </si>
  <si>
    <t>114110009</t>
  </si>
  <si>
    <t>Capital User Charge Receivable - current</t>
  </si>
  <si>
    <t>114110010</t>
  </si>
  <si>
    <t>Office lease rental receipts receivable</t>
  </si>
  <si>
    <t>114110011</t>
  </si>
  <si>
    <t>Dividends receivable</t>
  </si>
  <si>
    <t>114110012</t>
  </si>
  <si>
    <t>Revenue receivable from agencies - current</t>
  </si>
  <si>
    <t>114110013</t>
  </si>
  <si>
    <t>Debtors - State Revenue.</t>
  </si>
  <si>
    <t>114110014</t>
  </si>
  <si>
    <t>Other Receivables - Cons Acct  - Super Reimbursement</t>
  </si>
  <si>
    <t>114110016</t>
  </si>
  <si>
    <t>Other Receivables - Lotteries Commission Act 1990</t>
  </si>
  <si>
    <t>114110017</t>
  </si>
  <si>
    <t>Debtor - Audit Fees</t>
  </si>
  <si>
    <t>114111101</t>
  </si>
  <si>
    <t>Debtors - Transfer &amp; Landholder Duty</t>
  </si>
  <si>
    <t>114111102</t>
  </si>
  <si>
    <t>Debtors - Vehicle Licence Duty</t>
  </si>
  <si>
    <t>114111103</t>
  </si>
  <si>
    <t>Debtors - Insurance Duty</t>
  </si>
  <si>
    <t>114111201</t>
  </si>
  <si>
    <t>Debtors -  Payroll Tax</t>
  </si>
  <si>
    <t>114111601</t>
  </si>
  <si>
    <t>Debtors -  Land Tax</t>
  </si>
  <si>
    <t>114112101</t>
  </si>
  <si>
    <t>Debtors - Territorial Revenue</t>
  </si>
  <si>
    <t>114113101</t>
  </si>
  <si>
    <t>Debtors - Regulatory Fees</t>
  </si>
  <si>
    <t>114114001</t>
  </si>
  <si>
    <t>Tax Equivalents Regime income tax receivable</t>
  </si>
  <si>
    <t>114114002</t>
  </si>
  <si>
    <t>Tax Equivalents Regime wholesale sales tax receivable</t>
  </si>
  <si>
    <t>114114003</t>
  </si>
  <si>
    <t>Tax Equivalents Regime local government rates tax receivable</t>
  </si>
  <si>
    <t>114119001</t>
  </si>
  <si>
    <t>Other Receivables - Current - Matching a/c</t>
  </si>
  <si>
    <t>116100001</t>
  </si>
  <si>
    <t>Interest Receivable - Current</t>
  </si>
  <si>
    <t>116100002</t>
  </si>
  <si>
    <t>Interest Receivable - Current - Cons Acct</t>
  </si>
  <si>
    <t>116100003</t>
  </si>
  <si>
    <t>Public Bank Account Interest Earned account interest receivable - current</t>
  </si>
  <si>
    <t>116100004</t>
  </si>
  <si>
    <t>WATC - Interest Receivable</t>
  </si>
  <si>
    <t>116100005</t>
  </si>
  <si>
    <t>WATC - Interest Receivable - Matching a/c</t>
  </si>
  <si>
    <t>116100021</t>
  </si>
  <si>
    <t>Interest Receivable - Current - Perry Lakes Trust a/c</t>
  </si>
  <si>
    <t>116300001</t>
  </si>
  <si>
    <t>Right of indemnity - current</t>
  </si>
  <si>
    <t>116300002</t>
  </si>
  <si>
    <t>Community Service Obligations Owing by Cons Acct</t>
  </si>
  <si>
    <t>116300003</t>
  </si>
  <si>
    <t>Other receivables</t>
  </si>
  <si>
    <t>116300004</t>
  </si>
  <si>
    <t>Other Receivables - Cons Acct</t>
  </si>
  <si>
    <t>130110001</t>
  </si>
  <si>
    <t>Interest Receivable - Non-Current</t>
  </si>
  <si>
    <t>130110021</t>
  </si>
  <si>
    <t>Interest Receivable - Non-Current - Perry Lakes Trust a/c</t>
  </si>
  <si>
    <t>123110001</t>
  </si>
  <si>
    <t>Debtors - non-current</t>
  </si>
  <si>
    <t>123110004</t>
  </si>
  <si>
    <t>Other Receivables - Non-Current - Matching a/c</t>
  </si>
  <si>
    <t>130140001</t>
  </si>
  <si>
    <t>Right of indemnity</t>
  </si>
  <si>
    <t>111110002</t>
  </si>
  <si>
    <t>Amounts Receivable for Services - Current (Leave Liability)</t>
  </si>
  <si>
    <t>114210001</t>
  </si>
  <si>
    <t>Provision for doubtful debts - current</t>
  </si>
  <si>
    <t>114210002</t>
  </si>
  <si>
    <t>Provision for doubtful debts - State Revenue.</t>
  </si>
  <si>
    <t>114220101</t>
  </si>
  <si>
    <t>Provision for Doubtful Debts - Transfer &amp; Landholder Duty</t>
  </si>
  <si>
    <t>114220102</t>
  </si>
  <si>
    <t>Provision for Doubtful Debts - Vehicle Licence Duty</t>
  </si>
  <si>
    <t>114220103</t>
  </si>
  <si>
    <t>Provision for Doubtful Debts - Insurance Duty</t>
  </si>
  <si>
    <t>114220201</t>
  </si>
  <si>
    <t>Provision for Doubtful Debts - Payroll Tax</t>
  </si>
  <si>
    <t>114220601</t>
  </si>
  <si>
    <t>Provision for Doubtful Debts - Land Tax</t>
  </si>
  <si>
    <t>123210001</t>
  </si>
  <si>
    <t>Provision for doubtful debts - non-current</t>
  </si>
  <si>
    <t>Balance Check</t>
  </si>
  <si>
    <t>212200001</t>
  </si>
  <si>
    <t>Finance leases &lt; 1 year</t>
  </si>
  <si>
    <t>212200002</t>
  </si>
  <si>
    <t>Future finance lease charges - current</t>
  </si>
  <si>
    <t>222100001</t>
  </si>
  <si>
    <t>Finance lease &gt;1 &lt; 5 years</t>
  </si>
  <si>
    <t>222100002</t>
  </si>
  <si>
    <t>Finance leases &gt; 5 years</t>
  </si>
  <si>
    <t>222100003</t>
  </si>
  <si>
    <t>Future finance lease charges - non-current</t>
  </si>
  <si>
    <t>211100003</t>
  </si>
  <si>
    <t>FX hedging (borrowings) payables - current</t>
  </si>
  <si>
    <t>212110001</t>
  </si>
  <si>
    <t>Overdrawn bank a/c</t>
  </si>
  <si>
    <t>212110002</t>
  </si>
  <si>
    <t>GoWA bank account overdraft</t>
  </si>
  <si>
    <t>212130001</t>
  </si>
  <si>
    <t>Overdrawn trust a/c at Treasury</t>
  </si>
  <si>
    <t>212410001</t>
  </si>
  <si>
    <t>Non-Guaranteed Borrowings - Current</t>
  </si>
  <si>
    <t>212410002</t>
  </si>
  <si>
    <t>Guaranteed Borrowings - Current</t>
  </si>
  <si>
    <t>212410003</t>
  </si>
  <si>
    <t>Borrowings - WATC - Current</t>
  </si>
  <si>
    <t>212410004</t>
  </si>
  <si>
    <t>Borrowings from WA Treasury Corp - Current</t>
  </si>
  <si>
    <t>212410006</t>
  </si>
  <si>
    <t>Borrowings Taken Over by WATC - Current</t>
  </si>
  <si>
    <t>212410008</t>
  </si>
  <si>
    <t>Borrowings - WATC - Current - Matching a/c</t>
  </si>
  <si>
    <t>212420001</t>
  </si>
  <si>
    <t>Repayable Approps - Current - Cons Acct</t>
  </si>
  <si>
    <t>212510001</t>
  </si>
  <si>
    <t>Unamortised net discounts - current</t>
  </si>
  <si>
    <t>222310001</t>
  </si>
  <si>
    <t>Borrowings - WATC  - Non-Current</t>
  </si>
  <si>
    <t>222310002</t>
  </si>
  <si>
    <t>Borrowings from WA Treasury Corp - Non-Current</t>
  </si>
  <si>
    <t>222310003</t>
  </si>
  <si>
    <t>Borrowings Taken Over by WA Treasury Corp - Non-Current</t>
  </si>
  <si>
    <t>222310004</t>
  </si>
  <si>
    <t>Guaranteed Borrowings - Non-Current</t>
  </si>
  <si>
    <t>222310005</t>
  </si>
  <si>
    <t>Non-Guaranteed Borrowings - Non-Current</t>
  </si>
  <si>
    <t>222310006</t>
  </si>
  <si>
    <t>Borrowings - WATC - Non-Current - Matching a/c</t>
  </si>
  <si>
    <t>222410001</t>
  </si>
  <si>
    <t>Unamortised net discounts - non-current</t>
  </si>
  <si>
    <t>222410002</t>
  </si>
  <si>
    <t>WATC - Discounts on borrowings - non-current</t>
  </si>
  <si>
    <t>215000001</t>
  </si>
  <si>
    <t>215000002</t>
  </si>
  <si>
    <t>225000001</t>
  </si>
  <si>
    <t>225000002</t>
  </si>
  <si>
    <t xml:space="preserve">Derivative Financial Liabilities </t>
  </si>
  <si>
    <t>Derivative Financial Assets Held-for-Trading - Current</t>
  </si>
  <si>
    <t>Other Financial Assets Actively Traded - Current</t>
  </si>
  <si>
    <t>Available-for-Sale Financial Assets - Current</t>
  </si>
  <si>
    <t>Derivative Financial Assets Held-for-Trading - Non-Current</t>
  </si>
  <si>
    <t>Other Financial Liabilities Actively Trading - Current</t>
  </si>
  <si>
    <t>Derivative Financial Liabilities Held-for-Trading - Non-Current</t>
  </si>
  <si>
    <t>Other Financial Liabilities Actively Trading - Non-Current</t>
  </si>
  <si>
    <t>Derivative Financial Liabilities Held-for-Trading - Current</t>
  </si>
  <si>
    <t>TARB_CB</t>
  </si>
  <si>
    <t>Dividends from other sectors</t>
  </si>
  <si>
    <t>2011-12</t>
  </si>
  <si>
    <t>30 Sept</t>
  </si>
  <si>
    <t>Budget</t>
  </si>
  <si>
    <t>Act_Sep</t>
  </si>
  <si>
    <t>Year14</t>
  </si>
  <si>
    <t>Three</t>
  </si>
  <si>
    <r>
      <t>Estimate</t>
    </r>
    <r>
      <rPr>
        <vertAlign val="superscript"/>
        <sz val="8"/>
        <rFont val="Arial"/>
        <family val="2"/>
      </rPr>
      <t xml:space="preserve"> (a)</t>
    </r>
  </si>
  <si>
    <r>
      <t xml:space="preserve">Estimate </t>
    </r>
    <r>
      <rPr>
        <vertAlign val="superscript"/>
        <sz val="8"/>
        <rFont val="Arial"/>
        <family val="2"/>
      </rPr>
      <t>(a)</t>
    </r>
  </si>
  <si>
    <t>GENERAL GOVERNMENT STATEMENT OF CHANGES IN EQUITY</t>
  </si>
  <si>
    <t>TOTAL PUBLIC SECTOR STATEMENT OF CHANGES IN EQUITY</t>
  </si>
  <si>
    <t>Movement in cash balances</t>
  </si>
  <si>
    <t>30 June</t>
  </si>
  <si>
    <t>For the period ending</t>
  </si>
  <si>
    <t>RESULTS FROM TRANSACTIONS</t>
  </si>
  <si>
    <t>Revenue from public corporations</t>
  </si>
  <si>
    <t>Other economic flows - included in the operating result</t>
  </si>
  <si>
    <t>Net actuarial gains/-loss - superannuation</t>
  </si>
  <si>
    <t>Items that will not be reclassified to operating result</t>
  </si>
  <si>
    <t>Assets classified as held for sale</t>
  </si>
  <si>
    <t>Asset Revaluation
Surplus</t>
  </si>
  <si>
    <t>Accumulated
Surplus/deficit</t>
  </si>
  <si>
    <t>Operating result</t>
  </si>
  <si>
    <t>Other movements in equity</t>
  </si>
  <si>
    <t>Total change in net worth</t>
  </si>
  <si>
    <t>Change in Net Worth</t>
  </si>
  <si>
    <t>AASB 1049 change in net worth</t>
  </si>
  <si>
    <r>
      <t xml:space="preserve">Plus </t>
    </r>
    <r>
      <rPr>
        <sz val="8"/>
        <rFont val="Arial"/>
        <family val="2"/>
      </rPr>
      <t>change in:</t>
    </r>
  </si>
  <si>
    <t>Total GFS change in net worth adjustments</t>
  </si>
  <si>
    <t>GFS change in net worth</t>
  </si>
  <si>
    <t>Total
Equity</t>
  </si>
  <si>
    <t>Accumulated
net gain on equity investments 
in other 
sector entities</t>
  </si>
  <si>
    <t>Changes in accounting policy/adjustments of prior periods</t>
  </si>
  <si>
    <t>Changes in accounting policy/adjustment of prior periods</t>
  </si>
  <si>
    <t>By Sector</t>
  </si>
  <si>
    <t>Public non-financial corporations sector</t>
  </si>
  <si>
    <t>Public financial corporations sector</t>
  </si>
  <si>
    <t>less</t>
  </si>
  <si>
    <t>General government dividend revenue</t>
  </si>
  <si>
    <t xml:space="preserve">Public non-financial corporations dividend </t>
  </si>
  <si>
    <r>
      <t xml:space="preserve">revenue </t>
    </r>
    <r>
      <rPr>
        <vertAlign val="superscript"/>
        <sz val="8"/>
        <rFont val="Arial"/>
        <family val="2"/>
      </rPr>
      <t>(c)</t>
    </r>
  </si>
  <si>
    <t>Total public sector net operating balance</t>
  </si>
  <si>
    <t>Six Months 
to 31 Dec</t>
  </si>
  <si>
    <t>Three Months to 31 Dec</t>
  </si>
  <si>
    <t>For the six months ended 31 December</t>
  </si>
  <si>
    <t>31 Dec</t>
  </si>
  <si>
    <t xml:space="preserve">As at 31 December </t>
  </si>
  <si>
    <t xml:space="preserve">For the six months ended 31 December </t>
  </si>
  <si>
    <t>Six Months
to 31 Dec</t>
  </si>
  <si>
    <t>Estimated Outturn</t>
  </si>
  <si>
    <t>TOTAL PUBLIC SECTOR OPERATING BALANCE</t>
  </si>
  <si>
    <t>2016-17</t>
  </si>
  <si>
    <t>2016</t>
  </si>
  <si>
    <t>For the six months ended 31 December 2016</t>
  </si>
  <si>
    <t>Balance at 1 July 2016</t>
  </si>
  <si>
    <t>Balance at 31 December 2016</t>
  </si>
  <si>
    <t>Three Months
to 31 Dec</t>
  </si>
  <si>
    <t>-</t>
  </si>
  <si>
    <t>2017-18</t>
  </si>
  <si>
    <r>
      <t xml:space="preserve">Estimated Outturn </t>
    </r>
    <r>
      <rPr>
        <vertAlign val="superscript"/>
        <sz val="10"/>
        <rFont val="Arial"/>
        <family val="2"/>
      </rPr>
      <t>(a)</t>
    </r>
  </si>
  <si>
    <r>
      <t xml:space="preserve">           Actual </t>
    </r>
    <r>
      <rPr>
        <vertAlign val="superscript"/>
        <sz val="10"/>
        <rFont val="Arial"/>
        <family val="2"/>
      </rPr>
      <t>(b)</t>
    </r>
  </si>
  <si>
    <r>
      <t>Estimated Outturn</t>
    </r>
    <r>
      <rPr>
        <sz val="10"/>
        <rFont val="Arial"/>
        <family val="2"/>
      </rPr>
      <t xml:space="preserve"> </t>
    </r>
    <r>
      <rPr>
        <vertAlign val="superscript"/>
        <sz val="10"/>
        <rFont val="Arial"/>
        <family val="2"/>
      </rPr>
      <t>(a)</t>
    </r>
  </si>
  <si>
    <r>
      <t xml:space="preserve">    Actual </t>
    </r>
    <r>
      <rPr>
        <vertAlign val="superscript"/>
        <sz val="10"/>
        <rFont val="Arial"/>
        <family val="2"/>
      </rPr>
      <t>(b)</t>
    </r>
  </si>
  <si>
    <t>2017</t>
  </si>
  <si>
    <r>
      <t xml:space="preserve">2018 </t>
    </r>
    <r>
      <rPr>
        <vertAlign val="superscript"/>
        <sz val="10"/>
        <rFont val="Arial"/>
        <family val="2"/>
      </rPr>
      <t>(a)</t>
    </r>
  </si>
  <si>
    <r>
      <t xml:space="preserve">2017 </t>
    </r>
    <r>
      <rPr>
        <vertAlign val="superscript"/>
        <sz val="10"/>
        <rFont val="Arial"/>
        <family val="2"/>
      </rPr>
      <t>(b)</t>
    </r>
  </si>
  <si>
    <t>For the six months ended 31 December 2017</t>
  </si>
  <si>
    <r>
      <t xml:space="preserve"> Actual </t>
    </r>
    <r>
      <rPr>
        <vertAlign val="superscript"/>
        <sz val="10"/>
        <rFont val="Arial"/>
        <family val="2"/>
      </rPr>
      <t>(b)</t>
    </r>
  </si>
  <si>
    <t>Balance at 1 July 2017</t>
  </si>
  <si>
    <t>Balance at 31 December 2017</t>
  </si>
  <si>
    <t>Table 1</t>
  </si>
  <si>
    <t>Table 2</t>
  </si>
  <si>
    <t>Table 3</t>
  </si>
  <si>
    <t>Table 1.1</t>
  </si>
  <si>
    <t>Table 1.2</t>
  </si>
  <si>
    <t>Table 1.3</t>
  </si>
  <si>
    <t>Table 1.4</t>
  </si>
  <si>
    <t>Table 1.5</t>
  </si>
  <si>
    <t>Table 1.6</t>
  </si>
  <si>
    <t>Table 1.7</t>
  </si>
  <si>
    <t>Table 1.8</t>
  </si>
  <si>
    <t>Three 
Months 
to 31 Dec</t>
  </si>
  <si>
    <t>Six
Months 
to 31 Dec</t>
  </si>
  <si>
    <r>
      <rPr>
        <sz val="8"/>
        <rFont val="Arial"/>
        <family val="2"/>
      </rPr>
      <t xml:space="preserve">Budget
Estimate </t>
    </r>
    <r>
      <rPr>
        <vertAlign val="superscript"/>
        <sz val="10"/>
        <rFont val="Arial"/>
        <family val="2"/>
      </rPr>
      <t>(b)</t>
    </r>
  </si>
  <si>
    <r>
      <t xml:space="preserve">Actual </t>
    </r>
    <r>
      <rPr>
        <vertAlign val="superscript"/>
        <sz val="10"/>
        <rFont val="Arial"/>
        <family val="2"/>
      </rPr>
      <t>(c)</t>
    </r>
  </si>
  <si>
    <t>CURRENT TRANSFERS</t>
  </si>
  <si>
    <t>Local Government</t>
  </si>
  <si>
    <t>Local Government on-passing</t>
  </si>
  <si>
    <t>Private and Not-for-profit sector</t>
  </si>
  <si>
    <t>Private and Not-for-profit sector on-passing</t>
  </si>
  <si>
    <t>Other sectors of Government</t>
  </si>
  <si>
    <t>Total Current Transfers</t>
  </si>
  <si>
    <t>CAPITAL TRANSFERS</t>
  </si>
  <si>
    <t>Total Capital Transfers</t>
  </si>
  <si>
    <t>Note 3</t>
  </si>
  <si>
    <t>Note 4</t>
  </si>
  <si>
    <t>Note 4 continued</t>
  </si>
  <si>
    <t>(a)     Consistent with the revised estimated outcome published in the 2017-18 Mid‑year Review, released on 20 December 2017.</t>
  </si>
  <si>
    <t xml:space="preserve">Note 6 </t>
  </si>
  <si>
    <t xml:space="preserve">Note 7 </t>
  </si>
  <si>
    <r>
      <t>(b)     Consistent with final audited data contained in the 2016‑17 </t>
    </r>
    <r>
      <rPr>
        <i/>
        <sz val="8"/>
        <rFont val="Arial"/>
        <family val="2"/>
      </rPr>
      <t>Annual Report on State Finances</t>
    </r>
    <r>
      <rPr>
        <sz val="8"/>
        <rFont val="Arial"/>
        <family val="2"/>
      </rPr>
      <t>, released 22 September 2017.</t>
    </r>
  </si>
  <si>
    <r>
      <t>(b)     Consistent with final audited data contained in the 2016‑17 </t>
    </r>
    <r>
      <rPr>
        <i/>
        <sz val="8"/>
        <rFont val="Arial"/>
        <family val="2"/>
      </rPr>
      <t>Annual Report on State Finances</t>
    </r>
    <r>
      <rPr>
        <sz val="8"/>
        <rFont val="Arial"/>
        <family val="2"/>
      </rPr>
      <t>, released on 22 September 2017.</t>
    </r>
  </si>
  <si>
    <t>(c)     Dividends received from Keystart (a public financial corporation) by the Housing Authority (a public non-financial corporation).</t>
  </si>
  <si>
    <r>
      <t>(b)     Consistent with the final audited data contained in the 2016‑17 </t>
    </r>
    <r>
      <rPr>
        <i/>
        <sz val="8"/>
        <rFont val="Arial"/>
        <family val="2"/>
      </rPr>
      <t>Annual Report on State Finances</t>
    </r>
    <r>
      <rPr>
        <sz val="8"/>
        <rFont val="Arial"/>
        <family val="2"/>
      </rPr>
      <t>, released on 22 September 2017.</t>
    </r>
  </si>
  <si>
    <t>Note: Columns may not add due to rounding. The accompanying notes form part of these statements.</t>
  </si>
  <si>
    <t>Note: Columns/rows may not add due to rounding.</t>
  </si>
  <si>
    <t>Note: Columns may not add due to rounding.</t>
  </si>
  <si>
    <t>(a)     Includes grants, subsidies and other transfer expenses.</t>
  </si>
  <si>
    <t>(b)     Consistent with the revised estimated outcome published in the 2017-18 Mid‑year Review, released on 20 December 2017.</t>
  </si>
  <si>
    <t>Three Months 
to 31 Dec</t>
  </si>
  <si>
    <r>
      <t xml:space="preserve">Estimated
Outturn </t>
    </r>
    <r>
      <rPr>
        <vertAlign val="superscript"/>
        <sz val="10"/>
        <rFont val="Arial"/>
        <family val="2"/>
      </rPr>
      <t>(a)</t>
    </r>
  </si>
  <si>
    <r>
      <t xml:space="preserve">Actual </t>
    </r>
    <r>
      <rPr>
        <vertAlign val="superscript"/>
        <sz val="10"/>
        <rFont val="Arial"/>
        <family val="2"/>
      </rPr>
      <t>(b)</t>
    </r>
  </si>
  <si>
    <t>Taxes on employers' payroll and labour force</t>
  </si>
  <si>
    <t>Perth Parking Levy</t>
  </si>
  <si>
    <r>
      <t xml:space="preserve">Building and Construction Industry Training Fund Levy </t>
    </r>
    <r>
      <rPr>
        <vertAlign val="superscript"/>
        <sz val="9"/>
        <rFont val="Arial"/>
        <family val="2"/>
      </rPr>
      <t>(c)</t>
    </r>
  </si>
  <si>
    <t>Betting tax</t>
  </si>
  <si>
    <t>Mining Rehabilitation Levy</t>
  </si>
  <si>
    <t>Landfill Levy</t>
  </si>
  <si>
    <t>GST grants</t>
  </si>
  <si>
    <t>Compensation for Commonwealth crude oil</t>
  </si>
  <si>
    <t xml:space="preserve">  excise arrangements</t>
  </si>
  <si>
    <t>Healthcare</t>
  </si>
  <si>
    <t>National Schools</t>
  </si>
  <si>
    <t>National Skills and Workforce Development</t>
  </si>
  <si>
    <t>National Disability Services</t>
  </si>
  <si>
    <t>National Affordable Housing</t>
  </si>
  <si>
    <t>Students First</t>
  </si>
  <si>
    <t>National Health Reform</t>
  </si>
  <si>
    <t>National Partnerships/Other Grants</t>
  </si>
  <si>
    <t>Disability Services</t>
  </si>
  <si>
    <r>
      <t xml:space="preserve">SALES OF GOODS AND SERVICES </t>
    </r>
    <r>
      <rPr>
        <b/>
        <vertAlign val="superscript"/>
        <sz val="9"/>
        <rFont val="Arial"/>
        <family val="2"/>
      </rPr>
      <t>(c)</t>
    </r>
  </si>
  <si>
    <t>National Partnerships\Other Grants</t>
  </si>
  <si>
    <t>Table 2.1</t>
  </si>
  <si>
    <t>(a)     Consistent with the revised outcome published in the 2017-18 Mid‑year Review, released on 20 December 2017.</t>
  </si>
  <si>
    <t>(c)     The Building and Construction Industry Training Fund Levy is a compulsory levy and has been reclassified, on ABS advice, as a tax where previously it was classified as sales of goods and services. Prior periods and the revised estimated outcome have been reclassified accordingly.</t>
  </si>
  <si>
    <t>Table 2.2</t>
  </si>
  <si>
    <r>
      <t>(c)     Consistent with the final audited data contained in the 2016‑17 </t>
    </r>
    <r>
      <rPr>
        <i/>
        <sz val="8"/>
        <rFont val="Arial"/>
        <family val="2"/>
      </rPr>
      <t>Annual Report on State Finances</t>
    </r>
    <r>
      <rPr>
        <sz val="8"/>
        <rFont val="Arial"/>
        <family val="2"/>
      </rPr>
      <t>, released on 22 September 2017.</t>
    </r>
  </si>
  <si>
    <t>Figure 1</t>
  </si>
  <si>
    <t>GENERAL GOVERNMENT REVENUE</t>
  </si>
  <si>
    <t>Chart Data</t>
  </si>
  <si>
    <t>Financial Year</t>
  </si>
  <si>
    <t>Rev growth</t>
  </si>
  <si>
    <t xml:space="preserve">Decade average </t>
  </si>
  <si>
    <t>Change</t>
  </si>
  <si>
    <t>Royalty Income</t>
  </si>
  <si>
    <t>Recurrent Grants and Subsidies</t>
  </si>
  <si>
    <t>Sales of Goods and Services</t>
  </si>
  <si>
    <t>Total Increase</t>
  </si>
  <si>
    <t>Figure 2</t>
  </si>
  <si>
    <t>$US per tonne</t>
  </si>
  <si>
    <t>6 months average to 31 December 2017</t>
  </si>
  <si>
    <t>6 months average to 31 December 2016</t>
  </si>
  <si>
    <t>Figure 3</t>
  </si>
  <si>
    <t>Six months to 31 December 2017</t>
  </si>
  <si>
    <t>(a)     Segments may not add due to rounding.</t>
  </si>
  <si>
    <t>Public Corporations</t>
  </si>
  <si>
    <t>GST Revenue</t>
  </si>
  <si>
    <t>Other Commonwealth Grants</t>
  </si>
  <si>
    <t>%</t>
  </si>
  <si>
    <t>GENERAL GOVERNMENT EXPENSES</t>
  </si>
  <si>
    <t>Figure 4</t>
  </si>
  <si>
    <t>Expense growth</t>
  </si>
  <si>
    <t>Subsidies and other transfers</t>
  </si>
  <si>
    <t>Consolidated Account Interest</t>
  </si>
  <si>
    <t>Other salary costs</t>
  </si>
  <si>
    <t>Communities/ Housing Authority Machinery of Government change</t>
  </si>
  <si>
    <t>Total increase</t>
  </si>
  <si>
    <t>Figure 5</t>
  </si>
  <si>
    <t>SIX MONTHS TO 31 DECEMBER SALARIES GROWTH</t>
  </si>
  <si>
    <t>(a)     Following Machinery of Government changes which took effect from 1 July 2017, staff previously employed by the Housing Authority and Rottnest Island Authority (which are both public non‑financial corporations) are now employed by the Department of Communities and the Department of Biodiversity, Conservation and Attractions respectively (general government agencies). This change, which streamlines the delivery of related services, results in a one‑off increase to salary costs in 2017‑18.</t>
  </si>
  <si>
    <t>Decade average %</t>
  </si>
  <si>
    <t>Salaries 
growth %</t>
  </si>
  <si>
    <t>Figure 6</t>
  </si>
  <si>
    <t>Six months to 31 December 2017</t>
  </si>
  <si>
    <t>Water Subsidies</t>
  </si>
  <si>
    <t>Education</t>
  </si>
  <si>
    <t>All Other</t>
  </si>
  <si>
    <t>Electricity Subsidies</t>
  </si>
  <si>
    <t>Transport, Rail and Roads</t>
  </si>
  <si>
    <t>Communities</t>
  </si>
  <si>
    <t>Law and Order</t>
  </si>
  <si>
    <t>Figure 7</t>
  </si>
  <si>
    <t>Six months to 31 December 2017</t>
  </si>
  <si>
    <t>Other Agencies</t>
  </si>
  <si>
    <t>Local Government, Sport and Cultural Industries</t>
  </si>
  <si>
    <t>Water Corporation</t>
  </si>
  <si>
    <t>Commissioner of Main Roads</t>
  </si>
  <si>
    <t>Public Transport Authority</t>
  </si>
  <si>
    <t>Electricity Utilities</t>
  </si>
  <si>
    <t>Finance</t>
  </si>
  <si>
    <t>Table 3.1</t>
  </si>
  <si>
    <t>PUBLIC LEDGER BALANCES AT 31 DECEMBER</t>
  </si>
  <si>
    <t>Variance</t>
  </si>
  <si>
    <t>THE PUBLIC LEDGER</t>
  </si>
  <si>
    <r>
      <t xml:space="preserve">Consolidated Account </t>
    </r>
    <r>
      <rPr>
        <vertAlign val="superscript"/>
        <sz val="8"/>
        <rFont val="Arial"/>
        <family val="2"/>
      </rPr>
      <t>(a)</t>
    </r>
  </si>
  <si>
    <t>Treasurer's Special Purpose Accounts</t>
  </si>
  <si>
    <t xml:space="preserve">Treasurer’s Advance Account – Net Advances and Overdrawn Trusts </t>
  </si>
  <si>
    <t>TOTAL</t>
  </si>
  <si>
    <t>Agency Special Purpose Account</t>
  </si>
  <si>
    <t>TOTAL PUBLIC BANK ACCOUNT INVESTMENTS</t>
  </si>
  <si>
    <t>(a)     The balance of the Consolidated Account at 31 December 2017 includes non‑cash appropriations of $11,014 million (31 December 2016: $10,381 million), representing the non‑cash cost of agency services. These appropriations are credited to agency holding accounts that are included in the TSPAs balance. In cash terms, the Consolidated Account recorded a deficit of $1,916 million at 31 December 2017 (compared with a deficit position of $2,270 million at 31 December 2016.</t>
  </si>
  <si>
    <t>Table 3.2</t>
  </si>
  <si>
    <t>CONSOLIDATED ACCOUNT TRANSACTIONS</t>
  </si>
  <si>
    <t>Operating Activities</t>
  </si>
  <si>
    <t>Commonwealth Grants</t>
  </si>
  <si>
    <t>Government Enterprises</t>
  </si>
  <si>
    <t>Revenue from other agencies</t>
  </si>
  <si>
    <r>
      <t>200</t>
    </r>
    <r>
      <rPr>
        <vertAlign val="superscript"/>
        <sz val="8"/>
        <rFont val="Arial"/>
        <family val="2"/>
      </rPr>
      <t>(a)</t>
    </r>
  </si>
  <si>
    <t>Total Operating Activities</t>
  </si>
  <si>
    <t>Financing Activities</t>
  </si>
  <si>
    <t>Repayments of Recoverable Advances</t>
  </si>
  <si>
    <r>
      <t>45</t>
    </r>
    <r>
      <rPr>
        <vertAlign val="superscript"/>
        <sz val="8"/>
        <rFont val="Arial"/>
        <family val="2"/>
      </rPr>
      <t>(a)</t>
    </r>
  </si>
  <si>
    <t>Transfers from:</t>
  </si>
  <si>
    <t>Bankwest Pension Trust</t>
  </si>
  <si>
    <t>Other Receipts</t>
  </si>
  <si>
    <t>Total Financing Activities</t>
  </si>
  <si>
    <t>TOTAL REVENUE</t>
  </si>
  <si>
    <t>EXPENDITURE</t>
  </si>
  <si>
    <t>Recurrent</t>
  </si>
  <si>
    <t>Authorised by Other Statutes</t>
  </si>
  <si>
    <t>Appropriation Act (No. 1)</t>
  </si>
  <si>
    <t>Recurrent Expenditure under the Treasurer’s Advance</t>
  </si>
  <si>
    <t>Total Recurrent Expenditure</t>
  </si>
  <si>
    <t>Investing Activities</t>
  </si>
  <si>
    <t>Appropriation Act (No. 2)</t>
  </si>
  <si>
    <t>Investing Expenditure under the Treasurer’s Advance</t>
  </si>
  <si>
    <t>Total Investing Activities</t>
  </si>
  <si>
    <t>Loan repayments</t>
  </si>
  <si>
    <t>Other financing</t>
  </si>
  <si>
    <t>TOTAL EXPENDITURE</t>
  </si>
  <si>
    <t>NET MOVEMENT (REVENUE LESS EXPENDITURE)</t>
  </si>
  <si>
    <t>Consolidated Account Balance</t>
  </si>
  <si>
    <t>Opening balance at 1 July</t>
  </si>
  <si>
    <t>Closing balance at 31 December</t>
  </si>
  <si>
    <r>
      <t>Of which</t>
    </r>
    <r>
      <rPr>
        <sz val="8"/>
        <rFont val="Arial"/>
        <family val="2"/>
      </rPr>
      <t>:</t>
    </r>
  </si>
  <si>
    <t>Appropriations payable</t>
  </si>
  <si>
    <t>Cash balance at 31 December</t>
  </si>
  <si>
    <t>Table 3.3</t>
  </si>
  <si>
    <t>TREASURER'S SPECIAL PURPOSE ACCOUNTS AT 31 DECEMBER</t>
  </si>
  <si>
    <t>Agency Holding Accounts</t>
  </si>
  <si>
    <t>Royalties for Regions Fund</t>
  </si>
  <si>
    <t>Western Australian Future Fund</t>
  </si>
  <si>
    <t>Perth Children's Hospital Account</t>
  </si>
  <si>
    <t>Perth Stadium Account</t>
  </si>
  <si>
    <t>Fiona Stanley Hospital Construction Account</t>
  </si>
  <si>
    <t>Agency 27th Pay Accounts</t>
  </si>
  <si>
    <t>Other Special Purpose Accounts</t>
  </si>
  <si>
    <t>Table 3.4</t>
  </si>
  <si>
    <t>TREASURER'S ADVANCE AT 31 DECEMBER</t>
  </si>
  <si>
    <t>AUTHORISED LIMIT</t>
  </si>
  <si>
    <t>Total Drawn Against Treasurer’s Advance Account</t>
  </si>
  <si>
    <t>Comprising:</t>
  </si>
  <si>
    <t>Net recoverable advances as at 31 December (see below)</t>
  </si>
  <si>
    <r>
      <t>Overdrawn Special Purpose Accounts</t>
    </r>
    <r>
      <rPr>
        <vertAlign val="superscript"/>
        <sz val="8"/>
        <rFont val="Arial"/>
        <family val="2"/>
      </rPr>
      <t>(a)</t>
    </r>
  </si>
  <si>
    <r>
      <t>Excesses and New Items</t>
    </r>
    <r>
      <rPr>
        <vertAlign val="superscript"/>
        <sz val="8"/>
        <rFont val="Arial"/>
        <family val="2"/>
      </rPr>
      <t>(b)</t>
    </r>
  </si>
  <si>
    <t xml:space="preserve">- recurrent </t>
  </si>
  <si>
    <t>- capital</t>
  </si>
  <si>
    <t>NET RECOVERABLE ADVANCES</t>
  </si>
  <si>
    <t>Building Management and Works</t>
  </si>
  <si>
    <t>Mining Rehabilitation Fund</t>
  </si>
  <si>
    <t>Sport and Recreation</t>
  </si>
  <si>
    <t>Suitors Fund</t>
  </si>
  <si>
    <t>WA Energy Disputes Arbitrator</t>
  </si>
  <si>
    <t>Sundry Debtors</t>
  </si>
  <si>
    <t>TOTAL RECOVERABLE TREASURER’S ADVANCES</t>
  </si>
  <si>
    <t>Table 3.5</t>
  </si>
  <si>
    <t>TRANSFERS, EXCESSES AND NEW ITEMS</t>
  </si>
  <si>
    <t>For the six months to 31 December</t>
  </si>
  <si>
    <t>Transfers</t>
  </si>
  <si>
    <t>Treasurer's Advance</t>
  </si>
  <si>
    <t>Revised Appropriation</t>
  </si>
  <si>
    <t>New</t>
  </si>
  <si>
    <t>Approved Excesses</t>
  </si>
  <si>
    <t>Drawn against Treasurer's Advance to date</t>
  </si>
  <si>
    <t>Items</t>
  </si>
  <si>
    <t>Recurrent Appropriations</t>
  </si>
  <si>
    <t>Treasury</t>
  </si>
  <si>
    <t xml:space="preserve">Item 59: Bell Group Administration Wind-up </t>
  </si>
  <si>
    <t>and Associated Costs</t>
  </si>
  <si>
    <t>Total Recurrent</t>
  </si>
  <si>
    <t>Table 4.1</t>
  </si>
  <si>
    <t xml:space="preserve">FIONA STANLEY HOSPITAL CONSTRUCTION ACCOUNT </t>
  </si>
  <si>
    <t>At 31 December</t>
  </si>
  <si>
    <t>Balance at 1 July</t>
  </si>
  <si>
    <t>Receipts</t>
  </si>
  <si>
    <r>
      <t>-</t>
    </r>
    <r>
      <rPr>
        <vertAlign val="superscript"/>
        <sz val="8"/>
        <rFont val="Arial"/>
        <family val="2"/>
      </rPr>
      <t>(a)</t>
    </r>
  </si>
  <si>
    <t>Payments</t>
  </si>
  <si>
    <t>CLOSING BALANCE</t>
  </si>
  <si>
    <t>Note: Columns may not add due to rounding.</t>
  </si>
  <si>
    <t>Table 4.2</t>
  </si>
  <si>
    <t>FORRESTFIELD-AIRPORT LINK ACCOUNT</t>
  </si>
  <si>
    <t xml:space="preserve"> </t>
  </si>
  <si>
    <t>Table 4.3</t>
  </si>
  <si>
    <t>METROPOLITAN REGION IMPROVEMENT ACCOUNT</t>
  </si>
  <si>
    <t>Table 4.5</t>
  </si>
  <si>
    <t xml:space="preserve"> MUNICIPAL AND ESSENTIAL SERVICES ACCOUNT</t>
  </si>
  <si>
    <t>Table 4.6</t>
  </si>
  <si>
    <t xml:space="preserve">PERTH CHILDREN'S HOSPITAL ACCOUNT </t>
  </si>
  <si>
    <t>Table 4.7</t>
  </si>
  <si>
    <t xml:space="preserve">PERTH PARKING LICENSING ACCOUNT </t>
  </si>
  <si>
    <t>Table 4.8</t>
  </si>
  <si>
    <t>PERTH STADIUM ACCOUNT</t>
  </si>
  <si>
    <t>Note: Columns may not add due to rounding</t>
  </si>
  <si>
    <t>Table 4.9</t>
  </si>
  <si>
    <t>ROAD TRAUMA TRUST ACCOUNT</t>
  </si>
  <si>
    <t>Table 4.10</t>
  </si>
  <si>
    <t xml:space="preserve">                                        ROYALTIES FOR REGIONS FUND</t>
  </si>
  <si>
    <t>Table 4.11</t>
  </si>
  <si>
    <t xml:space="preserve">                                                     ROYALTIES FOR REGIONS REGIONAL REFORM FUND</t>
  </si>
  <si>
    <t>Table 4.12</t>
  </si>
  <si>
    <t>ROYALTIES FOR REGIONS SOUTHERN INLAND HEALTH INITIATIVE</t>
  </si>
  <si>
    <r>
      <t>Balance at 1 July</t>
    </r>
    <r>
      <rPr>
        <i/>
        <vertAlign val="superscript"/>
        <sz val="8"/>
        <rFont val="Arial"/>
        <family val="2"/>
      </rPr>
      <t xml:space="preserve"> (a)</t>
    </r>
  </si>
  <si>
    <t>Table 4.13</t>
  </si>
  <si>
    <t>WASTE AVOIDANCE AND RESOURCE RECOVERY ACCOUNT</t>
  </si>
  <si>
    <r>
      <t>TRANSFER EXPENSES</t>
    </r>
    <r>
      <rPr>
        <b/>
        <vertAlign val="superscript"/>
        <sz val="12"/>
        <rFont val="Arial"/>
        <family val="2"/>
      </rPr>
      <t>(a)</t>
    </r>
  </si>
  <si>
    <t>Taxation Income</t>
  </si>
  <si>
    <t>Growth, Six months to December</t>
  </si>
  <si>
    <t>Change, Six months to December</t>
  </si>
  <si>
    <r>
      <t xml:space="preserve">GENERAL GOVERNMENT REVENUE </t>
    </r>
    <r>
      <rPr>
        <b/>
        <vertAlign val="superscript"/>
        <sz val="12"/>
        <rFont val="Arial"/>
        <family val="2"/>
      </rPr>
      <t>(a)</t>
    </r>
  </si>
  <si>
    <r>
      <t>GENERAL GOVERNMENT EXPENSES</t>
    </r>
    <r>
      <rPr>
        <b/>
        <vertAlign val="superscript"/>
        <sz val="12"/>
        <rFont val="Arial"/>
        <family val="2"/>
      </rPr>
      <t>(a)</t>
    </r>
  </si>
  <si>
    <r>
      <t>ASSET INVESTMENT PROGRAM</t>
    </r>
    <r>
      <rPr>
        <b/>
        <vertAlign val="superscript"/>
        <sz val="12"/>
        <rFont val="Arial"/>
        <family val="2"/>
      </rPr>
      <t>(a)</t>
    </r>
  </si>
  <si>
    <t>Note 5</t>
  </si>
  <si>
    <t>INVESTMENTS, LOANS AND PLACEMENTS</t>
  </si>
  <si>
    <t>RECEIVABLES</t>
  </si>
  <si>
    <t>BORROWINGS</t>
  </si>
  <si>
    <r>
      <t>(a)</t>
    </r>
    <r>
      <rPr>
        <sz val="8"/>
        <rFont val="Times New Roman"/>
        <family val="1"/>
      </rPr>
      <t xml:space="preserve">     </t>
    </r>
    <r>
      <rPr>
        <sz val="8"/>
        <rFont val="Arial"/>
        <family val="2"/>
      </rPr>
      <t xml:space="preserve">Comparatives have been restated to reflect a reallocation of $24 million from </t>
    </r>
    <r>
      <rPr>
        <i/>
        <sz val="8"/>
        <rFont val="Arial"/>
        <family val="2"/>
      </rPr>
      <t>Repayments of Recoverable Advances</t>
    </r>
    <r>
      <rPr>
        <sz val="8"/>
        <rFont val="Arial"/>
        <family val="2"/>
      </rPr>
      <t xml:space="preserve"> to </t>
    </r>
    <r>
      <rPr>
        <i/>
        <sz val="8"/>
        <rFont val="Arial"/>
        <family val="2"/>
      </rPr>
      <t>Revenue from Other Operating Activities</t>
    </r>
    <r>
      <rPr>
        <sz val="8"/>
        <rFont val="Arial"/>
        <family val="2"/>
      </rPr>
      <t xml:space="preserve"> to correctly reflect the interest received component of the Perry Lakes Loan.</t>
    </r>
  </si>
  <si>
    <r>
      <t>(a)</t>
    </r>
    <r>
      <rPr>
        <sz val="8"/>
        <rFont val="Times New Roman"/>
        <family val="1"/>
      </rPr>
      <t xml:space="preserve">     </t>
    </r>
    <r>
      <rPr>
        <sz val="8"/>
        <rFont val="Arial"/>
        <family val="2"/>
      </rPr>
      <t>The Treasurer has given approval for the Department of Mines, Industry Regulation and Safety to overdraw a Special Purpose Account. Any overdrawn SPA is taken to be an advance to be charged in the relevant financial year to the Treasurer’s Advance Account.</t>
    </r>
  </si>
  <si>
    <r>
      <t>(b)</t>
    </r>
    <r>
      <rPr>
        <sz val="8"/>
        <rFont val="Times New Roman"/>
        <family val="1"/>
      </rPr>
      <t xml:space="preserve">     </t>
    </r>
    <r>
      <rPr>
        <sz val="8"/>
        <rFont val="Arial"/>
        <family val="2"/>
      </rPr>
      <t>Excesses and new items for 31 December 2016 have been restated to reflect only amounts drawn against the Treasurer’s Advance Account. The 31 December 2016 quarter incorrectly reported the approved total of excesses and new items, rather than actual draw downs.</t>
    </r>
  </si>
  <si>
    <r>
      <t>(a)</t>
    </r>
    <r>
      <rPr>
        <sz val="8"/>
        <rFont val="Times New Roman"/>
        <family val="1"/>
      </rPr>
      <t xml:space="preserve">     </t>
    </r>
    <r>
      <rPr>
        <sz val="8"/>
        <rFont val="Arial"/>
        <family val="2"/>
      </rPr>
      <t>Amount below $500,000.</t>
    </r>
  </si>
  <si>
    <r>
      <t>(a)</t>
    </r>
    <r>
      <rPr>
        <sz val="8"/>
        <rFont val="Times New Roman"/>
        <family val="1"/>
      </rPr>
      <t xml:space="preserve">     </t>
    </r>
    <r>
      <rPr>
        <sz val="8"/>
        <rFont val="Arial"/>
        <family val="2"/>
      </rPr>
      <t>The closing balance of $56 million at 30 June 2017 (opening balance at 1 July) has been restated from the $57 million reported in the 2016-17 </t>
    </r>
    <r>
      <rPr>
        <i/>
        <sz val="8"/>
        <rFont val="Arial"/>
        <family val="2"/>
      </rPr>
      <t>Annual Report on State Finances</t>
    </r>
    <r>
      <rPr>
        <sz val="8"/>
        <rFont val="Arial"/>
        <family val="2"/>
      </rPr>
      <t>. The restatement incorporates a correction to the rounding of the closing balance, which revises the closing value at 30 June 2017.</t>
    </r>
  </si>
  <si>
    <t>Table 4.4</t>
  </si>
  <si>
    <t>MINING REHABILITATION FUND</t>
  </si>
  <si>
    <r>
      <t xml:space="preserve">Balance at 1 July </t>
    </r>
    <r>
      <rPr>
        <i/>
        <vertAlign val="superscript"/>
        <sz val="8"/>
        <rFont val="Arial"/>
        <family val="2"/>
      </rPr>
      <t>(a)</t>
    </r>
  </si>
  <si>
    <t xml:space="preserve">(a) The closing balance of $92 million at 30 June 2017 (opening balance at 1 July) has been restated from the $91 million reported </t>
  </si>
  <si>
    <t xml:space="preserve">in the 2016-17 Annual Report on State Finances. The restatement incorporates a minor movement in receipts and payments finalised </t>
  </si>
  <si>
    <t>for the Department of Mines and Petroleum’s annual report for 2016-17.</t>
  </si>
  <si>
    <t>Table 4.14</t>
  </si>
  <si>
    <t>WESTERN AUSTRALIAN FUTURE FUND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</si>
</sst>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1" formatCode="_-* #,##0_-;\-* #,##0_-;_-* &quot;-&quot;_-;_-@_-"/>
    <numFmt numFmtId="43" formatCode="_-* #,##0.00_-;\-* #,##0.00_-;_-* &quot;-&quot;??_-;_-@_-"/>
    <numFmt numFmtId="164" formatCode="0.0%"/>
    <numFmt numFmtId="165" formatCode="#,##0;\-#,##0;\-"/>
    <numFmt numFmtId="166" formatCode="#,##0\ \ \ ;\-#,##0\ \ \ ;\-\ \ \ "/>
    <numFmt numFmtId="167" formatCode="#,##0;\-#,##0;\-\ \ \ "/>
    <numFmt numFmtId="168" formatCode="_-* #,##0_-;\-* #,##0_-;_-* &quot;-&quot;??_-;_-@_-"/>
    <numFmt numFmtId="169" formatCode="#,##0.000;\-#,##0.000;\-"/>
    <numFmt numFmtId="170" formatCode="#,###;\-#,###;\-"/>
    <numFmt numFmtId="171" formatCode="#,##0;\-#,###;\-"/>
    <numFmt numFmtId="172" formatCode="_-* #,###\-_-;\-* #,##0_-;_-* &quot;-&quot;_-;_-@_-"/>
    <numFmt numFmtId="173" formatCode="0.0"/>
    <numFmt numFmtId="174" formatCode="&quot;$&quot;#,##0&quot;m&quot;"/>
    <numFmt numFmtId="175" formatCode="0_ ;\-0\ "/>
    <numFmt numFmtId="176" formatCode="#,##0.0;\-#,##0.0;\-"/>
    <numFmt numFmtId="177" formatCode="#,##0.0"/>
  </numFmts>
  <fonts count="63" x14ac:knownFonts="1">
    <font>
      <sz val="10"/>
      <name val="Arial"/>
    </font>
    <font>
      <sz val="11"/>
      <color theme="1"/>
      <name val="Arial"/>
      <family val="2"/>
    </font>
    <font>
      <sz val="11"/>
      <color theme="1"/>
      <name val="Arial"/>
      <family val="2"/>
    </font>
    <font>
      <sz val="11"/>
      <color theme="1"/>
      <name val="Arial"/>
      <family val="2"/>
    </font>
    <font>
      <sz val="10"/>
      <name val="Arial"/>
      <family val="2"/>
    </font>
    <font>
      <b/>
      <sz val="8"/>
      <name val="Arial"/>
      <family val="2"/>
    </font>
    <font>
      <sz val="8"/>
      <name val="Arial"/>
      <family val="2"/>
    </font>
    <font>
      <sz val="10"/>
      <name val="Arial"/>
      <family val="2"/>
    </font>
    <font>
      <vertAlign val="superscript"/>
      <sz val="8"/>
      <name val="Arial"/>
      <family val="2"/>
    </font>
    <font>
      <i/>
      <sz val="8"/>
      <name val="Arial"/>
      <family val="2"/>
    </font>
    <font>
      <b/>
      <sz val="10"/>
      <name val="Arial"/>
      <family val="2"/>
    </font>
    <font>
      <i/>
      <sz val="10"/>
      <name val="Arial"/>
      <family val="2"/>
    </font>
    <font>
      <b/>
      <sz val="12"/>
      <name val="Arial"/>
      <family val="2"/>
    </font>
    <font>
      <sz val="8"/>
      <color indexed="8"/>
      <name val="Arial"/>
      <family val="2"/>
    </font>
    <font>
      <b/>
      <sz val="8"/>
      <color indexed="8"/>
      <name val="Arial"/>
      <family val="2"/>
    </font>
    <font>
      <sz val="10"/>
      <name val="Book Antiqua"/>
      <family val="1"/>
    </font>
    <font>
      <sz val="9"/>
      <name val="Arial"/>
      <family val="2"/>
    </font>
    <font>
      <i/>
      <u/>
      <sz val="8"/>
      <name val="Arial"/>
      <family val="2"/>
    </font>
    <font>
      <i/>
      <sz val="8"/>
      <color indexed="8"/>
      <name val="Arial"/>
      <family val="2"/>
    </font>
    <font>
      <sz val="8"/>
      <name val="Arial"/>
      <family val="2"/>
    </font>
    <font>
      <sz val="10"/>
      <color indexed="8"/>
      <name val="Arial"/>
      <family val="2"/>
    </font>
    <font>
      <sz val="11"/>
      <name val="Arial"/>
      <family val="2"/>
    </font>
    <font>
      <sz val="7"/>
      <name val="Arial"/>
      <family val="2"/>
    </font>
    <font>
      <b/>
      <sz val="18"/>
      <color indexed="56"/>
      <name val="Cambria"/>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Tahoma"/>
      <family val="2"/>
    </font>
    <font>
      <b/>
      <sz val="11"/>
      <color indexed="63"/>
      <name val="Calibri"/>
      <family val="2"/>
    </font>
    <font>
      <b/>
      <sz val="18"/>
      <color indexed="48"/>
      <name val="Tahoma"/>
      <family val="2"/>
    </font>
    <font>
      <b/>
      <sz val="10"/>
      <color indexed="48"/>
      <name val="Tahoma"/>
      <family val="2"/>
    </font>
    <font>
      <b/>
      <sz val="11"/>
      <color indexed="8"/>
      <name val="Calibri"/>
      <family val="2"/>
    </font>
    <font>
      <sz val="11"/>
      <color indexed="10"/>
      <name val="Calibri"/>
      <family val="2"/>
    </font>
    <font>
      <sz val="10"/>
      <color theme="1"/>
      <name val="Calibri"/>
      <family val="2"/>
      <scheme val="minor"/>
    </font>
    <font>
      <vertAlign val="superscript"/>
      <sz val="10"/>
      <name val="Arial"/>
      <family val="2"/>
    </font>
    <font>
      <sz val="10"/>
      <color theme="1"/>
      <name val="Arial"/>
      <family val="2"/>
    </font>
    <font>
      <vertAlign val="superscript"/>
      <sz val="9"/>
      <name val="Arial"/>
      <family val="2"/>
    </font>
    <font>
      <i/>
      <sz val="10"/>
      <name val="Book Antiqua"/>
      <family val="1"/>
    </font>
    <font>
      <b/>
      <vertAlign val="superscript"/>
      <sz val="9"/>
      <name val="Arial"/>
      <family val="2"/>
    </font>
    <font>
      <sz val="12"/>
      <name val="Arial"/>
      <family val="2"/>
    </font>
    <font>
      <b/>
      <sz val="12"/>
      <color theme="1"/>
      <name val="Arial"/>
      <family val="2"/>
    </font>
    <font>
      <sz val="11"/>
      <color theme="1"/>
      <name val="Calibri"/>
      <family val="2"/>
      <scheme val="minor"/>
    </font>
    <font>
      <b/>
      <sz val="8"/>
      <color theme="1"/>
      <name val="Arial"/>
      <family val="2"/>
    </font>
    <font>
      <sz val="8"/>
      <color theme="1"/>
      <name val="Arial"/>
      <family val="2"/>
    </font>
    <font>
      <b/>
      <i/>
      <sz val="8"/>
      <name val="Arial"/>
      <family val="2"/>
    </font>
    <font>
      <sz val="11"/>
      <name val="Times New Roman"/>
      <family val="1"/>
    </font>
    <font>
      <sz val="11"/>
      <color rgb="FF000000"/>
      <name val="Calibri"/>
      <family val="2"/>
    </font>
    <font>
      <sz val="12"/>
      <color theme="1"/>
      <name val="Arial"/>
      <family val="2"/>
    </font>
    <font>
      <b/>
      <sz val="14"/>
      <name val="Arial"/>
      <family val="2"/>
    </font>
    <font>
      <i/>
      <vertAlign val="superscript"/>
      <sz val="8"/>
      <name val="Arial"/>
      <family val="2"/>
    </font>
    <font>
      <b/>
      <vertAlign val="superscript"/>
      <sz val="12"/>
      <name val="Arial"/>
      <family val="2"/>
    </font>
    <font>
      <b/>
      <sz val="11"/>
      <name val="Arial"/>
      <family val="2"/>
    </font>
    <font>
      <sz val="8"/>
      <name val="Times New Roman"/>
      <family val="1"/>
    </font>
  </fonts>
  <fills count="30">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42"/>
        <bgColor indexed="64"/>
      </patternFill>
    </fill>
    <fill>
      <patternFill patternType="solid">
        <fgColor indexed="13"/>
        <bgColor indexed="64"/>
      </patternFill>
    </fill>
    <fill>
      <patternFill patternType="solid">
        <fgColor indexed="4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s>
  <borders count="14">
    <border>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22"/>
      </left>
      <right style="thin">
        <color indexed="22"/>
      </right>
      <top style="thin">
        <color indexed="22"/>
      </top>
      <bottom style="thin">
        <color indexed="22"/>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06">
    <xf numFmtId="0" fontId="0" fillId="0" borderId="0"/>
    <xf numFmtId="43" fontId="4" fillId="0" borderId="0" applyFont="0" applyFill="0" applyBorder="0" applyAlignment="0" applyProtection="0"/>
    <xf numFmtId="41" fontId="4" fillId="0" borderId="0" applyFont="0" applyFill="0" applyBorder="0" applyAlignment="0" applyProtection="0"/>
    <xf numFmtId="0" fontId="15" fillId="0" borderId="0"/>
    <xf numFmtId="0" fontId="20" fillId="0" borderId="0"/>
    <xf numFmtId="0" fontId="15" fillId="0" borderId="0"/>
    <xf numFmtId="0" fontId="20" fillId="0" borderId="0"/>
    <xf numFmtId="9" fontId="4" fillId="0" borderId="0" applyFont="0" applyFill="0" applyBorder="0" applyAlignment="0" applyProtection="0"/>
    <xf numFmtId="0" fontId="6" fillId="0" borderId="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0" borderId="0" applyNumberFormat="0" applyBorder="0" applyAlignment="0" applyProtection="0"/>
    <xf numFmtId="0" fontId="24" fillId="13" borderId="0" applyNumberFormat="0" applyBorder="0" applyAlignment="0" applyProtection="0"/>
    <xf numFmtId="0" fontId="24" fillId="16" borderId="0" applyNumberFormat="0" applyBorder="0" applyAlignment="0" applyProtection="0"/>
    <xf numFmtId="0" fontId="25" fillId="17"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25" fillId="24" borderId="0" applyNumberFormat="0" applyBorder="0" applyAlignment="0" applyProtection="0"/>
    <xf numFmtId="0" fontId="26" fillId="8" borderId="0" applyNumberFormat="0" applyBorder="0" applyAlignment="0" applyProtection="0"/>
    <xf numFmtId="0" fontId="27" fillId="25" borderId="6" applyNumberFormat="0" applyAlignment="0" applyProtection="0"/>
    <xf numFmtId="0" fontId="28" fillId="26" borderId="7" applyNumberFormat="0" applyAlignment="0" applyProtection="0"/>
    <xf numFmtId="0" fontId="29" fillId="0" borderId="0" applyNumberFormat="0" applyFill="0" applyBorder="0" applyAlignment="0" applyProtection="0"/>
    <xf numFmtId="0" fontId="30" fillId="9" borderId="0" applyNumberFormat="0" applyBorder="0" applyAlignment="0" applyProtection="0"/>
    <xf numFmtId="0" fontId="31" fillId="0" borderId="8" applyNumberFormat="0" applyFill="0" applyAlignment="0" applyProtection="0"/>
    <xf numFmtId="0" fontId="32" fillId="0" borderId="9" applyNumberFormat="0" applyFill="0" applyAlignment="0" applyProtection="0"/>
    <xf numFmtId="0" fontId="33" fillId="0" borderId="10" applyNumberFormat="0" applyFill="0" applyAlignment="0" applyProtection="0"/>
    <xf numFmtId="0" fontId="33" fillId="0" borderId="0" applyNumberFormat="0" applyFill="0" applyBorder="0" applyAlignment="0" applyProtection="0"/>
    <xf numFmtId="0" fontId="34" fillId="12" borderId="6" applyNumberFormat="0" applyAlignment="0" applyProtection="0"/>
    <xf numFmtId="0" fontId="35" fillId="0" borderId="11" applyNumberFormat="0" applyFill="0" applyAlignment="0" applyProtection="0"/>
    <xf numFmtId="0" fontId="36" fillId="27" borderId="0" applyNumberFormat="0" applyBorder="0" applyAlignment="0" applyProtection="0"/>
    <xf numFmtId="0" fontId="37" fillId="28" borderId="4" applyNumberFormat="0" applyFont="0" applyAlignment="0" applyProtection="0"/>
    <xf numFmtId="0" fontId="38" fillId="25" borderId="12" applyNumberFormat="0" applyAlignment="0" applyProtection="0"/>
    <xf numFmtId="9" fontId="15" fillId="0" borderId="0" applyFont="0" applyFill="0" applyBorder="0" applyAlignment="0" applyProtection="0"/>
    <xf numFmtId="9" fontId="15" fillId="0" borderId="0" applyFont="0" applyFill="0" applyBorder="0" applyAlignment="0" applyProtection="0"/>
    <xf numFmtId="168" fontId="39" fillId="0" borderId="0">
      <alignment horizontal="left" vertical="center"/>
    </xf>
    <xf numFmtId="168" fontId="40" fillId="0" borderId="0">
      <alignment horizontal="left" vertical="center"/>
    </xf>
    <xf numFmtId="0" fontId="23" fillId="0" borderId="0" applyNumberFormat="0" applyFill="0" applyBorder="0" applyAlignment="0" applyProtection="0"/>
    <xf numFmtId="0" fontId="41" fillId="0" borderId="13" applyNumberFormat="0" applyFill="0" applyAlignment="0" applyProtection="0"/>
    <xf numFmtId="0" fontId="42" fillId="0" borderId="0" applyNumberFormat="0" applyFill="0" applyBorder="0" applyAlignment="0" applyProtection="0"/>
    <xf numFmtId="0" fontId="4" fillId="0" borderId="0"/>
    <xf numFmtId="0" fontId="3" fillId="0" borderId="0"/>
    <xf numFmtId="43" fontId="3" fillId="0" borderId="0" applyFont="0" applyFill="0" applyBorder="0" applyAlignment="0" applyProtection="0"/>
    <xf numFmtId="0" fontId="4" fillId="0" borderId="0"/>
    <xf numFmtId="0" fontId="3" fillId="0" borderId="0"/>
    <xf numFmtId="0" fontId="4" fillId="0" borderId="0"/>
    <xf numFmtId="0" fontId="43" fillId="0" borderId="0"/>
    <xf numFmtId="0" fontId="3"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1" fillId="0" borderId="0"/>
    <xf numFmtId="0" fontId="4" fillId="0" borderId="0"/>
    <xf numFmtId="0" fontId="1" fillId="0" borderId="0"/>
    <xf numFmtId="0" fontId="1" fillId="0" borderId="0"/>
    <xf numFmtId="0" fontId="1" fillId="0" borderId="0"/>
    <xf numFmtId="0" fontId="4" fillId="0" borderId="0"/>
    <xf numFmtId="0" fontId="15" fillId="0" borderId="0"/>
    <xf numFmtId="0" fontId="4" fillId="0" borderId="0"/>
    <xf numFmtId="0" fontId="4" fillId="0" borderId="0"/>
    <xf numFmtId="0" fontId="15" fillId="0" borderId="0"/>
    <xf numFmtId="0" fontId="15" fillId="0" borderId="0"/>
    <xf numFmtId="0" fontId="51" fillId="0" borderId="0"/>
    <xf numFmtId="0" fontId="4" fillId="0" borderId="0"/>
    <xf numFmtId="0" fontId="4" fillId="0" borderId="0"/>
  </cellStyleXfs>
  <cellXfs count="750">
    <xf numFmtId="0" fontId="0" fillId="0" borderId="0" xfId="0"/>
    <xf numFmtId="0" fontId="6" fillId="0" borderId="1" xfId="0" applyFont="1" applyBorder="1" applyAlignment="1">
      <alignment horizontal="center" vertical="top" wrapText="1"/>
    </xf>
    <xf numFmtId="0" fontId="6" fillId="0" borderId="0" xfId="0" applyFont="1" applyAlignment="1">
      <alignment horizontal="center" vertical="top" wrapText="1"/>
    </xf>
    <xf numFmtId="0" fontId="5" fillId="0" borderId="0" xfId="0" applyFont="1" applyAlignment="1">
      <alignment wrapText="1"/>
    </xf>
    <xf numFmtId="0" fontId="5" fillId="0" borderId="1" xfId="0" applyFont="1" applyBorder="1" applyAlignment="1">
      <alignment vertical="top"/>
    </xf>
    <xf numFmtId="0" fontId="6" fillId="0" borderId="0" xfId="0" applyFont="1"/>
    <xf numFmtId="0" fontId="5" fillId="0" borderId="0" xfId="0" applyFont="1" applyAlignment="1">
      <alignment vertical="top"/>
    </xf>
    <xf numFmtId="0" fontId="6" fillId="0" borderId="0" xfId="0" applyFont="1" applyAlignment="1">
      <alignment vertical="top"/>
    </xf>
    <xf numFmtId="0" fontId="6" fillId="2" borderId="0" xfId="0" applyFont="1" applyFill="1" applyAlignment="1">
      <alignment horizontal="right" wrapText="1"/>
    </xf>
    <xf numFmtId="0" fontId="6" fillId="0" borderId="0" xfId="0" applyFont="1" applyAlignment="1">
      <alignment horizontal="right" wrapText="1"/>
    </xf>
    <xf numFmtId="0" fontId="6" fillId="0" borderId="0" xfId="0" applyFont="1" applyAlignment="1">
      <alignment horizontal="right" vertical="top" wrapText="1"/>
    </xf>
    <xf numFmtId="0" fontId="9" fillId="0" borderId="0" xfId="0" applyFont="1" applyAlignment="1">
      <alignment vertical="top"/>
    </xf>
    <xf numFmtId="0" fontId="6" fillId="0" borderId="0" xfId="0" applyFont="1" applyAlignment="1"/>
    <xf numFmtId="0" fontId="12" fillId="0" borderId="0" xfId="0" applyFont="1" applyAlignment="1">
      <alignment horizontal="center"/>
    </xf>
    <xf numFmtId="0" fontId="7" fillId="0" borderId="0" xfId="0" applyFont="1" applyAlignment="1">
      <alignment horizontal="center"/>
    </xf>
    <xf numFmtId="0" fontId="6" fillId="0" borderId="0" xfId="0" applyFont="1" applyAlignment="1">
      <alignment horizontal="right"/>
    </xf>
    <xf numFmtId="3" fontId="13" fillId="0" borderId="0" xfId="0" applyNumberFormat="1" applyFont="1" applyAlignment="1">
      <alignment horizontal="right" wrapText="1"/>
    </xf>
    <xf numFmtId="3" fontId="14" fillId="0" borderId="0" xfId="0" applyNumberFormat="1" applyFont="1" applyAlignment="1">
      <alignment horizontal="right" wrapText="1"/>
    </xf>
    <xf numFmtId="0" fontId="6" fillId="0" borderId="1" xfId="0" applyFont="1" applyBorder="1" applyAlignment="1">
      <alignment horizontal="right" vertical="top"/>
    </xf>
    <xf numFmtId="0" fontId="0" fillId="0" borderId="0" xfId="0" applyAlignment="1"/>
    <xf numFmtId="0" fontId="9" fillId="0" borderId="0" xfId="0" applyFont="1"/>
    <xf numFmtId="0" fontId="5" fillId="0" borderId="0" xfId="0" applyFont="1" applyAlignment="1">
      <alignment horizontal="right" vertical="top" wrapText="1"/>
    </xf>
    <xf numFmtId="3" fontId="13" fillId="0" borderId="0" xfId="0" applyNumberFormat="1" applyFont="1" applyAlignment="1">
      <alignment horizontal="right" vertical="top" wrapText="1"/>
    </xf>
    <xf numFmtId="3" fontId="14" fillId="0" borderId="0" xfId="0" applyNumberFormat="1" applyFont="1" applyAlignment="1">
      <alignment horizontal="right" vertical="top" wrapText="1"/>
    </xf>
    <xf numFmtId="0" fontId="6" fillId="0" borderId="0" xfId="0" applyFont="1" applyFill="1" applyAlignment="1">
      <alignment horizontal="right" vertical="top" wrapText="1"/>
    </xf>
    <xf numFmtId="0" fontId="6" fillId="0" borderId="0" xfId="0" applyFont="1" applyFill="1" applyAlignment="1">
      <alignment horizontal="right" wrapText="1"/>
    </xf>
    <xf numFmtId="0" fontId="5" fillId="0" borderId="0" xfId="0" applyFont="1" applyAlignment="1">
      <alignment horizontal="right" wrapText="1"/>
    </xf>
    <xf numFmtId="0" fontId="6" fillId="0" borderId="1" xfId="0" applyFont="1" applyBorder="1" applyAlignment="1"/>
    <xf numFmtId="0" fontId="6" fillId="0" borderId="0" xfId="0" applyFont="1" applyFill="1"/>
    <xf numFmtId="0" fontId="6" fillId="0" borderId="0" xfId="0" applyFont="1" applyAlignment="1">
      <alignment horizontal="left"/>
    </xf>
    <xf numFmtId="0" fontId="5" fillId="0" borderId="0" xfId="0" applyFont="1" applyFill="1" applyAlignment="1">
      <alignment horizontal="right"/>
    </xf>
    <xf numFmtId="0" fontId="5" fillId="0" borderId="0" xfId="0" applyFont="1" applyFill="1"/>
    <xf numFmtId="165" fontId="6" fillId="0" borderId="0" xfId="0" applyNumberFormat="1" applyFont="1" applyFill="1"/>
    <xf numFmtId="0" fontId="9" fillId="0" borderId="0" xfId="0" applyFont="1" applyFill="1"/>
    <xf numFmtId="0" fontId="5" fillId="0" borderId="0" xfId="0" applyFont="1"/>
    <xf numFmtId="0" fontId="6" fillId="0" borderId="0" xfId="0" applyFont="1" applyAlignment="1">
      <alignment horizontal="left" indent="1"/>
    </xf>
    <xf numFmtId="0" fontId="6" fillId="2" borderId="0" xfId="0" applyFont="1" applyFill="1" applyAlignment="1">
      <alignment horizontal="right"/>
    </xf>
    <xf numFmtId="0" fontId="0" fillId="0" borderId="0" xfId="0" applyFill="1"/>
    <xf numFmtId="0" fontId="5" fillId="0" borderId="2" xfId="0" applyFont="1" applyFill="1" applyBorder="1" applyAlignment="1">
      <alignment vertical="center"/>
    </xf>
    <xf numFmtId="0" fontId="11" fillId="0" borderId="0" xfId="0" applyFont="1"/>
    <xf numFmtId="0" fontId="10" fillId="0" borderId="0" xfId="0" applyFont="1"/>
    <xf numFmtId="0" fontId="6" fillId="0" borderId="0" xfId="0" applyFont="1" applyFill="1" applyAlignment="1">
      <alignment horizontal="left"/>
    </xf>
    <xf numFmtId="0" fontId="6" fillId="0" borderId="0" xfId="0" applyFont="1" applyFill="1" applyAlignment="1">
      <alignment horizontal="left" indent="1"/>
    </xf>
    <xf numFmtId="0" fontId="9" fillId="0" borderId="0" xfId="0" applyFont="1" applyFill="1" applyAlignment="1">
      <alignment wrapText="1"/>
    </xf>
    <xf numFmtId="0" fontId="5" fillId="0" borderId="2" xfId="0" applyFont="1" applyBorder="1" applyAlignment="1">
      <alignment vertical="center"/>
    </xf>
    <xf numFmtId="1" fontId="13" fillId="0" borderId="0" xfId="0" applyNumberFormat="1" applyFont="1" applyAlignment="1">
      <alignment horizontal="right" vertical="top" wrapText="1"/>
    </xf>
    <xf numFmtId="0" fontId="16" fillId="0" borderId="0" xfId="0" applyFont="1" applyAlignment="1"/>
    <xf numFmtId="0" fontId="17" fillId="0" borderId="0" xfId="0" applyFont="1"/>
    <xf numFmtId="0" fontId="9" fillId="0" borderId="0" xfId="0" applyFont="1" applyAlignment="1">
      <alignment wrapText="1"/>
    </xf>
    <xf numFmtId="0" fontId="6" fillId="0" borderId="0" xfId="0" applyFont="1" applyAlignment="1">
      <alignment wrapText="1"/>
    </xf>
    <xf numFmtId="0" fontId="6" fillId="0" borderId="0" xfId="0" applyFont="1" applyAlignment="1">
      <alignment horizontal="left" wrapText="1" indent="1"/>
    </xf>
    <xf numFmtId="0" fontId="6" fillId="0" borderId="0" xfId="0" applyFont="1" applyAlignment="1">
      <alignment horizontal="right" vertical="top"/>
    </xf>
    <xf numFmtId="3" fontId="6" fillId="0" borderId="0" xfId="0" applyNumberFormat="1" applyFont="1"/>
    <xf numFmtId="3" fontId="13" fillId="0" borderId="0" xfId="0" applyNumberFormat="1" applyFont="1" applyFill="1" applyAlignment="1">
      <alignment horizontal="right" wrapText="1"/>
    </xf>
    <xf numFmtId="1" fontId="13" fillId="0" borderId="0" xfId="0" applyNumberFormat="1" applyFont="1" applyAlignment="1">
      <alignment horizontal="right" wrapText="1"/>
    </xf>
    <xf numFmtId="3" fontId="18" fillId="0" borderId="0" xfId="0" applyNumberFormat="1" applyFont="1" applyAlignment="1">
      <alignment horizontal="right" wrapText="1"/>
    </xf>
    <xf numFmtId="1" fontId="18" fillId="0" borderId="0" xfId="0" applyNumberFormat="1" applyFont="1" applyAlignment="1">
      <alignment horizontal="right" wrapText="1"/>
    </xf>
    <xf numFmtId="0" fontId="13" fillId="0" borderId="0" xfId="0" applyFont="1" applyAlignment="1">
      <alignment horizontal="right" wrapText="1"/>
    </xf>
    <xf numFmtId="0" fontId="18" fillId="0" borderId="0" xfId="0" applyFont="1" applyAlignment="1">
      <alignment horizontal="right" wrapText="1"/>
    </xf>
    <xf numFmtId="0" fontId="6" fillId="0" borderId="0" xfId="0" applyFont="1" applyBorder="1" applyAlignment="1">
      <alignment horizontal="center" vertical="top" wrapText="1"/>
    </xf>
    <xf numFmtId="16" fontId="6" fillId="0" borderId="0" xfId="0" applyNumberFormat="1" applyFont="1" applyBorder="1" applyAlignment="1">
      <alignment horizontal="center" vertical="top" wrapText="1"/>
    </xf>
    <xf numFmtId="165" fontId="0" fillId="0" borderId="0" xfId="0" applyNumberFormat="1"/>
    <xf numFmtId="0" fontId="0" fillId="0" borderId="3" xfId="0" applyBorder="1"/>
    <xf numFmtId="0" fontId="6" fillId="0" borderId="3" xfId="0" applyFont="1" applyFill="1" applyBorder="1"/>
    <xf numFmtId="165" fontId="6" fillId="0" borderId="3" xfId="0" applyNumberFormat="1" applyFont="1" applyFill="1" applyBorder="1"/>
    <xf numFmtId="0" fontId="0" fillId="0" borderId="3" xfId="0" applyFill="1" applyBorder="1"/>
    <xf numFmtId="0" fontId="0" fillId="0" borderId="3" xfId="0" applyBorder="1" applyAlignment="1"/>
    <xf numFmtId="0" fontId="6" fillId="0" borderId="0" xfId="0" applyFont="1" applyFill="1" applyAlignment="1">
      <alignment horizontal="right"/>
    </xf>
    <xf numFmtId="167" fontId="6" fillId="2" borderId="0" xfId="0" applyNumberFormat="1" applyFont="1" applyFill="1" applyAlignment="1">
      <alignment horizontal="right"/>
    </xf>
    <xf numFmtId="167" fontId="6" fillId="0" borderId="0" xfId="0" applyNumberFormat="1" applyFont="1" applyAlignment="1">
      <alignment horizontal="right"/>
    </xf>
    <xf numFmtId="167" fontId="6" fillId="0" borderId="0" xfId="0" applyNumberFormat="1" applyFont="1" applyFill="1" applyAlignment="1">
      <alignment horizontal="right" wrapText="1"/>
    </xf>
    <xf numFmtId="167" fontId="6" fillId="0" borderId="0" xfId="0" applyNumberFormat="1" applyFont="1" applyAlignment="1">
      <alignment horizontal="right" vertical="top" wrapText="1"/>
    </xf>
    <xf numFmtId="167" fontId="5" fillId="0" borderId="0" xfId="0" applyNumberFormat="1" applyFont="1" applyAlignment="1">
      <alignment horizontal="right" wrapText="1"/>
    </xf>
    <xf numFmtId="0" fontId="6" fillId="0" borderId="2" xfId="0" applyFont="1" applyBorder="1" applyAlignment="1">
      <alignment horizontal="right"/>
    </xf>
    <xf numFmtId="0" fontId="9" fillId="0" borderId="0" xfId="0" applyFont="1" applyFill="1" applyAlignment="1">
      <alignment horizontal="right"/>
    </xf>
    <xf numFmtId="0" fontId="5" fillId="0" borderId="2" xfId="0" applyFont="1" applyBorder="1" applyAlignment="1">
      <alignment horizontal="right" vertical="center"/>
    </xf>
    <xf numFmtId="0" fontId="9" fillId="0" borderId="0" xfId="0" applyFont="1" applyAlignment="1">
      <alignment horizontal="right"/>
    </xf>
    <xf numFmtId="0" fontId="5" fillId="0" borderId="0" xfId="0" applyFont="1" applyAlignment="1">
      <alignment horizontal="right" vertical="top"/>
    </xf>
    <xf numFmtId="0" fontId="0" fillId="0" borderId="0" xfId="0" applyAlignment="1">
      <alignment horizontal="right"/>
    </xf>
    <xf numFmtId="0" fontId="0" fillId="2" borderId="0" xfId="0" applyFill="1" applyAlignment="1">
      <alignment horizontal="right"/>
    </xf>
    <xf numFmtId="0" fontId="9" fillId="0" borderId="0" xfId="0" applyFont="1" applyFill="1" applyAlignment="1">
      <alignment horizontal="right" wrapText="1"/>
    </xf>
    <xf numFmtId="0" fontId="5" fillId="0" borderId="2" xfId="0" applyFont="1" applyFill="1" applyBorder="1" applyAlignment="1">
      <alignment horizontal="right" vertical="center"/>
    </xf>
    <xf numFmtId="0" fontId="13" fillId="0" borderId="0" xfId="0" applyFont="1" applyAlignment="1">
      <alignment horizontal="right" vertical="top" wrapText="1"/>
    </xf>
    <xf numFmtId="1" fontId="6" fillId="0" borderId="0" xfId="0" applyNumberFormat="1" applyFont="1" applyAlignment="1">
      <alignment horizontal="right"/>
    </xf>
    <xf numFmtId="1" fontId="6" fillId="0" borderId="0" xfId="0" applyNumberFormat="1" applyFont="1" applyFill="1" applyAlignment="1">
      <alignment horizontal="right"/>
    </xf>
    <xf numFmtId="0" fontId="0" fillId="0" borderId="0" xfId="0" applyFill="1" applyAlignment="1">
      <alignment horizontal="right"/>
    </xf>
    <xf numFmtId="165" fontId="6" fillId="0" borderId="0" xfId="0" applyNumberFormat="1" applyFont="1" applyFill="1" applyAlignment="1">
      <alignment horizontal="right"/>
    </xf>
    <xf numFmtId="165" fontId="6" fillId="2" borderId="0" xfId="0" applyNumberFormat="1" applyFont="1" applyFill="1" applyAlignment="1">
      <alignment horizontal="right"/>
    </xf>
    <xf numFmtId="165" fontId="5" fillId="0" borderId="0" xfId="0" applyNumberFormat="1" applyFont="1" applyFill="1" applyAlignment="1">
      <alignment horizontal="right"/>
    </xf>
    <xf numFmtId="167" fontId="6" fillId="0" borderId="0" xfId="0" applyNumberFormat="1" applyFont="1" applyFill="1" applyAlignment="1">
      <alignment horizontal="right"/>
    </xf>
    <xf numFmtId="0" fontId="9" fillId="0" borderId="0" xfId="0" applyFont="1" applyFill="1" applyAlignment="1">
      <alignment horizontal="left" indent="2"/>
    </xf>
    <xf numFmtId="0" fontId="6" fillId="0" borderId="0" xfId="0" applyFont="1" applyFill="1" applyAlignment="1">
      <alignment horizontal="left" indent="2"/>
    </xf>
    <xf numFmtId="165" fontId="0" fillId="3" borderId="0" xfId="0" applyNumberFormat="1" applyFill="1"/>
    <xf numFmtId="167" fontId="6" fillId="0" borderId="0" xfId="0" applyNumberFormat="1" applyFont="1"/>
    <xf numFmtId="166" fontId="19" fillId="0" borderId="0" xfId="0" applyNumberFormat="1" applyFont="1"/>
    <xf numFmtId="166" fontId="19" fillId="2" borderId="0" xfId="0" applyNumberFormat="1" applyFont="1" applyFill="1"/>
    <xf numFmtId="166" fontId="9" fillId="2" borderId="0" xfId="0" applyNumberFormat="1" applyFont="1" applyFill="1"/>
    <xf numFmtId="166" fontId="9" fillId="0" borderId="0" xfId="0" applyNumberFormat="1" applyFont="1"/>
    <xf numFmtId="166" fontId="5" fillId="2" borderId="0" xfId="0" applyNumberFormat="1" applyFont="1" applyFill="1"/>
    <xf numFmtId="166" fontId="5" fillId="0" borderId="0" xfId="0" applyNumberFormat="1" applyFont="1"/>
    <xf numFmtId="0" fontId="6" fillId="2" borderId="0" xfId="5" applyFont="1" applyFill="1" applyAlignment="1">
      <alignment horizontal="right" indent="1"/>
    </xf>
    <xf numFmtId="0" fontId="6" fillId="0" borderId="0" xfId="0" applyFont="1" applyAlignment="1">
      <alignment horizontal="right" indent="1"/>
    </xf>
    <xf numFmtId="0" fontId="6" fillId="0" borderId="0" xfId="5" applyFont="1" applyFill="1" applyAlignment="1">
      <alignment horizontal="right" indent="1"/>
    </xf>
    <xf numFmtId="0" fontId="6" fillId="0" borderId="0" xfId="0" applyFont="1" applyFill="1" applyAlignment="1">
      <alignment horizontal="right" indent="1"/>
    </xf>
    <xf numFmtId="0" fontId="6" fillId="2" borderId="0" xfId="5" quotePrefix="1" applyFont="1" applyFill="1" applyAlignment="1">
      <alignment horizontal="right" indent="1"/>
    </xf>
    <xf numFmtId="0" fontId="6" fillId="0" borderId="0" xfId="5" quotePrefix="1" applyFont="1" applyFill="1" applyAlignment="1">
      <alignment horizontal="right" indent="1"/>
    </xf>
    <xf numFmtId="0" fontId="6" fillId="2" borderId="0" xfId="0" applyFont="1" applyFill="1" applyAlignment="1">
      <alignment horizontal="right" indent="1"/>
    </xf>
    <xf numFmtId="0" fontId="6" fillId="0" borderId="1" xfId="0" applyFont="1" applyBorder="1"/>
    <xf numFmtId="0" fontId="0" fillId="0" borderId="1" xfId="0" applyBorder="1"/>
    <xf numFmtId="0" fontId="6" fillId="0" borderId="1" xfId="7" applyNumberFormat="1" applyFont="1" applyBorder="1"/>
    <xf numFmtId="164" fontId="6" fillId="0" borderId="1" xfId="7" applyNumberFormat="1" applyFont="1" applyBorder="1" applyAlignment="1">
      <alignment horizontal="center"/>
    </xf>
    <xf numFmtId="0" fontId="16" fillId="0" borderId="1" xfId="0" applyFont="1" applyBorder="1" applyAlignment="1"/>
    <xf numFmtId="164" fontId="6" fillId="0" borderId="1" xfId="7" applyNumberFormat="1" applyFont="1" applyBorder="1" applyAlignment="1">
      <alignment horizontal="right"/>
    </xf>
    <xf numFmtId="0" fontId="6" fillId="0" borderId="1" xfId="0" applyFont="1" applyFill="1" applyBorder="1"/>
    <xf numFmtId="0" fontId="12" fillId="0" borderId="0" xfId="0" applyFont="1" applyAlignment="1"/>
    <xf numFmtId="0" fontId="7" fillId="0" borderId="0" xfId="0" applyFont="1" applyAlignment="1"/>
    <xf numFmtId="166" fontId="0" fillId="0" borderId="0" xfId="0" applyNumberFormat="1"/>
    <xf numFmtId="166" fontId="19" fillId="0" borderId="0" xfId="0" applyNumberFormat="1" applyFont="1" applyFill="1"/>
    <xf numFmtId="166" fontId="5" fillId="0" borderId="0" xfId="0" applyNumberFormat="1" applyFont="1" applyFill="1"/>
    <xf numFmtId="0" fontId="7" fillId="4" borderId="4" xfId="0" applyFont="1" applyFill="1" applyBorder="1"/>
    <xf numFmtId="0" fontId="7" fillId="4" borderId="4" xfId="0" applyFont="1" applyFill="1" applyBorder="1" applyAlignment="1">
      <alignment horizontal="left"/>
    </xf>
    <xf numFmtId="0" fontId="21" fillId="0" borderId="4" xfId="0" applyFont="1" applyFill="1" applyBorder="1"/>
    <xf numFmtId="168" fontId="21" fillId="0" borderId="4" xfId="1" applyNumberFormat="1" applyFont="1" applyFill="1" applyBorder="1"/>
    <xf numFmtId="0" fontId="22" fillId="4" borderId="4" xfId="0" applyFont="1" applyFill="1" applyBorder="1" applyAlignment="1">
      <alignment wrapText="1"/>
    </xf>
    <xf numFmtId="0" fontId="22" fillId="4" borderId="0" xfId="0" applyFont="1" applyFill="1" applyAlignment="1">
      <alignment wrapText="1"/>
    </xf>
    <xf numFmtId="0" fontId="7" fillId="4" borderId="0" xfId="0" applyFont="1" applyFill="1"/>
    <xf numFmtId="168" fontId="4" fillId="0" borderId="0" xfId="1" applyNumberFormat="1"/>
    <xf numFmtId="41" fontId="7" fillId="4" borderId="4" xfId="2" applyFont="1" applyFill="1" applyBorder="1" applyAlignment="1">
      <alignment horizontal="right"/>
    </xf>
    <xf numFmtId="0" fontId="7" fillId="4" borderId="4" xfId="6" applyFont="1" applyFill="1" applyBorder="1" applyAlignment="1">
      <alignment horizontal="left" wrapText="1"/>
    </xf>
    <xf numFmtId="41" fontId="4" fillId="0" borderId="0" xfId="2" applyAlignment="1">
      <alignment horizontal="right"/>
    </xf>
    <xf numFmtId="41" fontId="7" fillId="4" borderId="0" xfId="2" applyFont="1" applyFill="1" applyBorder="1" applyAlignment="1">
      <alignment horizontal="right"/>
    </xf>
    <xf numFmtId="41" fontId="7" fillId="4" borderId="0" xfId="2" applyFont="1" applyFill="1" applyAlignment="1">
      <alignment horizontal="right"/>
    </xf>
    <xf numFmtId="0" fontId="7" fillId="0" borderId="0" xfId="0" applyFont="1"/>
    <xf numFmtId="41" fontId="7" fillId="0" borderId="5" xfId="2" applyFont="1" applyBorder="1" applyAlignment="1">
      <alignment horizontal="right"/>
    </xf>
    <xf numFmtId="41" fontId="7" fillId="0" borderId="0" xfId="2" applyFont="1" applyAlignment="1">
      <alignment horizontal="right"/>
    </xf>
    <xf numFmtId="0" fontId="11" fillId="0" borderId="0" xfId="0" applyFont="1" applyAlignment="1">
      <alignment horizontal="left" vertical="top"/>
    </xf>
    <xf numFmtId="0" fontId="7" fillId="0" borderId="0" xfId="0" applyFont="1" applyAlignment="1">
      <alignment horizontal="left" vertical="top"/>
    </xf>
    <xf numFmtId="10" fontId="7" fillId="0" borderId="0" xfId="7" applyNumberFormat="1" applyFont="1" applyAlignment="1">
      <alignment horizontal="right"/>
    </xf>
    <xf numFmtId="41" fontId="7" fillId="0" borderId="2" xfId="2" applyFont="1" applyBorder="1" applyAlignment="1">
      <alignment horizontal="right"/>
    </xf>
    <xf numFmtId="0" fontId="7" fillId="4" borderId="4" xfId="0" applyFont="1" applyFill="1" applyBorder="1" applyAlignment="1"/>
    <xf numFmtId="0" fontId="7" fillId="0" borderId="4" xfId="0" applyFont="1" applyFill="1" applyBorder="1"/>
    <xf numFmtId="0" fontId="7" fillId="4" borderId="4" xfId="3" applyFont="1" applyFill="1" applyBorder="1" applyAlignment="1">
      <alignment horizontal="right"/>
    </xf>
    <xf numFmtId="0" fontId="7" fillId="4" borderId="4" xfId="3" applyFont="1" applyFill="1" applyBorder="1" applyAlignment="1">
      <alignment horizontal="left"/>
    </xf>
    <xf numFmtId="0" fontId="10" fillId="0" borderId="0" xfId="0" applyFont="1" applyAlignment="1">
      <alignment horizontal="left" vertical="top"/>
    </xf>
    <xf numFmtId="0" fontId="7" fillId="4" borderId="4" xfId="4" applyFont="1" applyFill="1" applyBorder="1" applyAlignment="1">
      <alignment horizontal="left" wrapText="1"/>
    </xf>
    <xf numFmtId="0" fontId="7" fillId="5" borderId="4" xfId="0" applyFont="1" applyFill="1" applyBorder="1"/>
    <xf numFmtId="0" fontId="7" fillId="6" borderId="4" xfId="0" applyFont="1" applyFill="1" applyBorder="1"/>
    <xf numFmtId="41" fontId="7" fillId="5" borderId="0" xfId="2" applyFont="1" applyFill="1" applyAlignment="1">
      <alignment horizontal="right"/>
    </xf>
    <xf numFmtId="41" fontId="7" fillId="6" borderId="0" xfId="2" applyFont="1" applyFill="1" applyAlignment="1">
      <alignment horizontal="right"/>
    </xf>
    <xf numFmtId="41" fontId="7" fillId="6" borderId="5" xfId="2" applyFont="1" applyFill="1" applyBorder="1" applyAlignment="1">
      <alignment horizontal="right"/>
    </xf>
    <xf numFmtId="41" fontId="7" fillId="5" borderId="5" xfId="2" applyFont="1" applyFill="1" applyBorder="1" applyAlignment="1">
      <alignment horizontal="right"/>
    </xf>
    <xf numFmtId="41" fontId="7" fillId="5" borderId="2" xfId="2" applyFont="1" applyFill="1" applyBorder="1" applyAlignment="1">
      <alignment horizontal="right"/>
    </xf>
    <xf numFmtId="41" fontId="7" fillId="6" borderId="2" xfId="2" applyFont="1" applyFill="1" applyBorder="1" applyAlignment="1">
      <alignment horizontal="right"/>
    </xf>
    <xf numFmtId="41" fontId="7" fillId="0" borderId="0" xfId="2" applyFont="1" applyFill="1" applyAlignment="1">
      <alignment horizontal="right"/>
    </xf>
    <xf numFmtId="0" fontId="5" fillId="0" borderId="0" xfId="0" applyFont="1" applyFill="1" applyAlignment="1">
      <alignment horizontal="left" vertical="top"/>
    </xf>
    <xf numFmtId="3" fontId="14" fillId="0" borderId="0" xfId="0" applyNumberFormat="1" applyFont="1" applyFill="1" applyAlignment="1">
      <alignment horizontal="right" wrapText="1"/>
    </xf>
    <xf numFmtId="0" fontId="6" fillId="0" borderId="0" xfId="0" applyFont="1" applyAlignment="1">
      <alignment horizontal="right" vertical="top" wrapText="1"/>
    </xf>
    <xf numFmtId="0" fontId="6" fillId="2" borderId="0" xfId="0" applyFont="1" applyFill="1" applyAlignment="1">
      <alignment horizontal="right" vertical="top" wrapText="1"/>
    </xf>
    <xf numFmtId="3" fontId="6" fillId="2" borderId="0" xfId="0" applyNumberFormat="1" applyFont="1" applyFill="1" applyAlignment="1">
      <alignment horizontal="right"/>
    </xf>
    <xf numFmtId="0" fontId="6" fillId="0" borderId="0" xfId="0" applyFont="1" applyBorder="1" applyAlignment="1">
      <alignment horizontal="right" wrapText="1"/>
    </xf>
    <xf numFmtId="16" fontId="6" fillId="2" borderId="0" xfId="0" quotePrefix="1" applyNumberFormat="1" applyFont="1" applyFill="1" applyAlignment="1">
      <alignment horizontal="right" vertical="top" wrapText="1"/>
    </xf>
    <xf numFmtId="16" fontId="6" fillId="0" borderId="0" xfId="0" quotePrefix="1" applyNumberFormat="1" applyFont="1" applyAlignment="1">
      <alignment horizontal="right" vertical="top" wrapText="1"/>
    </xf>
    <xf numFmtId="0" fontId="6" fillId="2" borderId="0" xfId="0" applyFont="1" applyFill="1" applyBorder="1" applyAlignment="1">
      <alignment horizontal="right" wrapText="1"/>
    </xf>
    <xf numFmtId="165" fontId="19" fillId="2" borderId="0" xfId="0" applyNumberFormat="1" applyFont="1" applyFill="1" applyAlignment="1">
      <alignment horizontal="right"/>
    </xf>
    <xf numFmtId="165" fontId="19" fillId="0" borderId="0" xfId="0" applyNumberFormat="1" applyFont="1" applyAlignment="1">
      <alignment horizontal="right"/>
    </xf>
    <xf numFmtId="165" fontId="19" fillId="0" borderId="0" xfId="0" applyNumberFormat="1" applyFont="1"/>
    <xf numFmtId="165" fontId="9" fillId="2" borderId="0" xfId="0" applyNumberFormat="1" applyFont="1" applyFill="1" applyAlignment="1">
      <alignment horizontal="right"/>
    </xf>
    <xf numFmtId="165" fontId="9" fillId="0" borderId="0" xfId="0" applyNumberFormat="1" applyFont="1" applyAlignment="1">
      <alignment horizontal="right"/>
    </xf>
    <xf numFmtId="165" fontId="9" fillId="0" borderId="0" xfId="0" applyNumberFormat="1" applyFont="1"/>
    <xf numFmtId="165" fontId="5" fillId="2" borderId="0" xfId="0" applyNumberFormat="1" applyFont="1" applyFill="1" applyAlignment="1">
      <alignment horizontal="right"/>
    </xf>
    <xf numFmtId="165" fontId="5" fillId="0" borderId="0" xfId="0" applyNumberFormat="1" applyFont="1" applyAlignment="1">
      <alignment horizontal="right"/>
    </xf>
    <xf numFmtId="165" fontId="5" fillId="0" borderId="0" xfId="0" applyNumberFormat="1" applyFont="1"/>
    <xf numFmtId="165" fontId="19" fillId="0" borderId="0" xfId="0" applyNumberFormat="1" applyFont="1" applyFill="1"/>
    <xf numFmtId="165" fontId="6" fillId="0" borderId="0" xfId="0" applyNumberFormat="1" applyFont="1" applyAlignment="1">
      <alignment horizontal="right"/>
    </xf>
    <xf numFmtId="165" fontId="6" fillId="2" borderId="2" xfId="0" applyNumberFormat="1" applyFont="1" applyFill="1" applyBorder="1" applyAlignment="1">
      <alignment horizontal="right"/>
    </xf>
    <xf numFmtId="165" fontId="6" fillId="0" borderId="2" xfId="0" applyNumberFormat="1" applyFont="1" applyBorder="1" applyAlignment="1">
      <alignment horizontal="right"/>
    </xf>
    <xf numFmtId="165" fontId="19" fillId="2" borderId="0" xfId="0" applyNumberFormat="1" applyFont="1" applyFill="1"/>
    <xf numFmtId="165" fontId="9" fillId="2" borderId="0" xfId="0" applyNumberFormat="1" applyFont="1" applyFill="1"/>
    <xf numFmtId="165" fontId="5" fillId="2" borderId="0" xfId="0" applyNumberFormat="1" applyFont="1" applyFill="1"/>
    <xf numFmtId="165" fontId="6" fillId="0" borderId="0" xfId="0" applyNumberFormat="1" applyFont="1" applyFill="1" applyAlignment="1">
      <alignment horizontal="right" wrapText="1"/>
    </xf>
    <xf numFmtId="165" fontId="6" fillId="2" borderId="2" xfId="0" applyNumberFormat="1" applyFont="1" applyFill="1" applyBorder="1" applyAlignment="1">
      <alignment horizontal="right" wrapText="1"/>
    </xf>
    <xf numFmtId="165" fontId="6" fillId="0" borderId="2" xfId="0" applyNumberFormat="1" applyFont="1" applyFill="1" applyBorder="1" applyAlignment="1">
      <alignment horizontal="right" wrapText="1"/>
    </xf>
    <xf numFmtId="165" fontId="19" fillId="2" borderId="2" xfId="0" applyNumberFormat="1" applyFont="1" applyFill="1" applyBorder="1"/>
    <xf numFmtId="165" fontId="19" fillId="0" borderId="2" xfId="0" applyNumberFormat="1" applyFont="1" applyBorder="1"/>
    <xf numFmtId="165" fontId="0" fillId="2" borderId="0" xfId="0" applyNumberFormat="1" applyFill="1" applyAlignment="1">
      <alignment horizontal="right"/>
    </xf>
    <xf numFmtId="165" fontId="0" fillId="0" borderId="0" xfId="0" applyNumberFormat="1" applyFill="1" applyAlignment="1">
      <alignment horizontal="right"/>
    </xf>
    <xf numFmtId="165" fontId="0" fillId="0" borderId="0" xfId="0" applyNumberFormat="1" applyAlignment="1">
      <alignment horizontal="right"/>
    </xf>
    <xf numFmtId="165" fontId="6" fillId="2" borderId="0" xfId="0" applyNumberFormat="1" applyFont="1" applyFill="1"/>
    <xf numFmtId="168" fontId="0" fillId="0" borderId="0" xfId="1" applyNumberFormat="1" applyFont="1"/>
    <xf numFmtId="164" fontId="0" fillId="0" borderId="0" xfId="7" applyNumberFormat="1" applyFont="1"/>
    <xf numFmtId="0" fontId="6" fillId="0" borderId="1" xfId="0" applyFont="1" applyBorder="1" applyAlignment="1">
      <alignment horizontal="center" vertical="top" wrapText="1"/>
    </xf>
    <xf numFmtId="0" fontId="12" fillId="0" borderId="0" xfId="0" applyFont="1" applyAlignment="1">
      <alignment horizontal="center"/>
    </xf>
    <xf numFmtId="0" fontId="7" fillId="0" borderId="0" xfId="0" applyFont="1" applyAlignment="1">
      <alignment horizontal="center"/>
    </xf>
    <xf numFmtId="0" fontId="6" fillId="0" borderId="0" xfId="0" applyFont="1" applyAlignment="1">
      <alignment horizontal="right" wrapText="1"/>
    </xf>
    <xf numFmtId="0" fontId="6" fillId="0" borderId="0" xfId="0" applyFont="1" applyBorder="1" applyAlignment="1">
      <alignment horizontal="right" wrapText="1"/>
    </xf>
    <xf numFmtId="0" fontId="6" fillId="0" borderId="0" xfId="0" applyFont="1" applyAlignment="1">
      <alignment horizontal="right" vertical="top" wrapText="1"/>
    </xf>
    <xf numFmtId="0" fontId="4" fillId="0" borderId="3" xfId="0" applyFont="1" applyBorder="1" applyAlignment="1"/>
    <xf numFmtId="0" fontId="4" fillId="0" borderId="3" xfId="0" applyFont="1" applyFill="1" applyBorder="1"/>
    <xf numFmtId="0" fontId="4" fillId="0" borderId="3" xfId="0" applyFont="1" applyBorder="1"/>
    <xf numFmtId="0" fontId="4" fillId="0" borderId="0" xfId="0" applyFont="1" applyAlignment="1"/>
    <xf numFmtId="0" fontId="4" fillId="0" borderId="0" xfId="0" applyFont="1" applyFill="1"/>
    <xf numFmtId="0" fontId="4" fillId="0" borderId="0" xfId="0" applyFont="1"/>
    <xf numFmtId="0" fontId="4" fillId="0" borderId="0" xfId="0" applyFont="1" applyAlignment="1">
      <alignment horizontal="right"/>
    </xf>
    <xf numFmtId="0" fontId="4" fillId="0" borderId="0" xfId="0" applyFont="1" applyFill="1" applyAlignment="1">
      <alignment horizontal="right"/>
    </xf>
    <xf numFmtId="3" fontId="4" fillId="0" borderId="0" xfId="0" applyNumberFormat="1" applyFont="1" applyAlignment="1">
      <alignment horizontal="right"/>
    </xf>
    <xf numFmtId="0" fontId="4" fillId="0" borderId="0" xfId="0" applyFont="1" applyBorder="1" applyAlignment="1"/>
    <xf numFmtId="0" fontId="4" fillId="0" borderId="0" xfId="0" applyFont="1" applyFill="1" applyBorder="1"/>
    <xf numFmtId="0" fontId="4" fillId="0" borderId="0" xfId="0" applyFont="1" applyBorder="1"/>
    <xf numFmtId="0" fontId="6" fillId="0" borderId="0" xfId="0" applyFont="1" applyAlignment="1">
      <alignment horizontal="right" wrapText="1"/>
    </xf>
    <xf numFmtId="0" fontId="0" fillId="0" borderId="1" xfId="0" applyBorder="1" applyAlignment="1"/>
    <xf numFmtId="16" fontId="6" fillId="2" borderId="1" xfId="0" quotePrefix="1" applyNumberFormat="1" applyFont="1" applyFill="1" applyBorder="1" applyAlignment="1">
      <alignment horizontal="right" vertical="top" wrapText="1"/>
    </xf>
    <xf numFmtId="0" fontId="6" fillId="0" borderId="1" xfId="0" quotePrefix="1" applyFont="1" applyBorder="1" applyAlignment="1">
      <alignment horizontal="right" vertical="top" wrapText="1"/>
    </xf>
    <xf numFmtId="16" fontId="6" fillId="0" borderId="1" xfId="0" quotePrefix="1" applyNumberFormat="1" applyFont="1" applyBorder="1" applyAlignment="1">
      <alignment horizontal="right" vertical="top" wrapText="1"/>
    </xf>
    <xf numFmtId="0" fontId="6" fillId="0" borderId="0" xfId="0" applyFont="1" applyBorder="1"/>
    <xf numFmtId="0" fontId="7" fillId="0" borderId="0" xfId="0" applyFont="1" applyAlignment="1">
      <alignment horizontal="center"/>
    </xf>
    <xf numFmtId="0" fontId="6" fillId="0" borderId="0" xfId="0" applyFont="1" applyAlignment="1">
      <alignment horizontal="right" vertical="top" wrapText="1"/>
    </xf>
    <xf numFmtId="0" fontId="6" fillId="0" borderId="0" xfId="0" applyFont="1" applyAlignment="1">
      <alignment horizontal="right" wrapText="1"/>
    </xf>
    <xf numFmtId="0" fontId="6" fillId="2" borderId="0" xfId="0" applyFont="1" applyFill="1" applyAlignment="1">
      <alignment horizontal="right" wrapText="1"/>
    </xf>
    <xf numFmtId="0" fontId="6" fillId="0" borderId="1" xfId="0" applyFont="1" applyBorder="1" applyAlignment="1">
      <alignment horizontal="center" vertical="top" wrapText="1"/>
    </xf>
    <xf numFmtId="0" fontId="9" fillId="0" borderId="0" xfId="8" applyFont="1" applyAlignment="1">
      <alignment wrapText="1"/>
    </xf>
    <xf numFmtId="0" fontId="6" fillId="0" borderId="0" xfId="8" applyAlignment="1">
      <alignment wrapText="1"/>
    </xf>
    <xf numFmtId="0" fontId="9" fillId="0" borderId="0" xfId="8" applyFont="1" applyAlignment="1"/>
    <xf numFmtId="0" fontId="6" fillId="0" borderId="0" xfId="8" applyFill="1" applyAlignment="1">
      <alignment wrapText="1"/>
    </xf>
    <xf numFmtId="0" fontId="9" fillId="0" borderId="0" xfId="8" applyFont="1" applyAlignment="1"/>
    <xf numFmtId="0" fontId="6" fillId="0" borderId="0" xfId="8"/>
    <xf numFmtId="0" fontId="6" fillId="0" borderId="0" xfId="8" applyFont="1"/>
    <xf numFmtId="0" fontId="5" fillId="0" borderId="0" xfId="8" applyFont="1"/>
    <xf numFmtId="0" fontId="9" fillId="0" borderId="0" xfId="8" applyFont="1"/>
    <xf numFmtId="0" fontId="6" fillId="0" borderId="1" xfId="8" applyFont="1" applyBorder="1"/>
    <xf numFmtId="166" fontId="6" fillId="0" borderId="0" xfId="8" applyNumberFormat="1" applyFont="1" applyBorder="1"/>
    <xf numFmtId="0" fontId="9" fillId="0" borderId="0" xfId="8" applyFont="1" applyAlignment="1"/>
    <xf numFmtId="0" fontId="9" fillId="0" borderId="0" xfId="8" applyFont="1" applyAlignment="1"/>
    <xf numFmtId="0" fontId="6" fillId="0" borderId="0" xfId="8"/>
    <xf numFmtId="0" fontId="6" fillId="0" borderId="0" xfId="8" applyFont="1"/>
    <xf numFmtId="0" fontId="5" fillId="0" borderId="0" xfId="8" applyFont="1"/>
    <xf numFmtId="0" fontId="9" fillId="0" borderId="0" xfId="8" applyFont="1"/>
    <xf numFmtId="0" fontId="6" fillId="0" borderId="0" xfId="8" applyFont="1" applyAlignment="1">
      <alignment horizontal="center"/>
    </xf>
    <xf numFmtId="0" fontId="6" fillId="0" borderId="1" xfId="8" applyFont="1" applyBorder="1"/>
    <xf numFmtId="0" fontId="9" fillId="0" borderId="0" xfId="8" applyFont="1" applyBorder="1"/>
    <xf numFmtId="0" fontId="6" fillId="0" borderId="0" xfId="54" applyFont="1" applyAlignment="1">
      <alignment horizontal="left" wrapText="1" indent="1"/>
    </xf>
    <xf numFmtId="16" fontId="6" fillId="2" borderId="0" xfId="0" quotePrefix="1" applyNumberFormat="1" applyFont="1" applyFill="1" applyAlignment="1">
      <alignment horizontal="right" wrapText="1"/>
    </xf>
    <xf numFmtId="0" fontId="6" fillId="0" borderId="0" xfId="0" applyFont="1" applyBorder="1" applyAlignment="1">
      <alignment horizontal="left" vertical="top"/>
    </xf>
    <xf numFmtId="0" fontId="17" fillId="0" borderId="0" xfId="54" applyFont="1"/>
    <xf numFmtId="0" fontId="9" fillId="0" borderId="0" xfId="54" applyFont="1" applyAlignment="1">
      <alignment wrapText="1"/>
    </xf>
    <xf numFmtId="0" fontId="6" fillId="0" borderId="0" xfId="54" applyFont="1" applyAlignment="1">
      <alignment wrapText="1"/>
    </xf>
    <xf numFmtId="0" fontId="5" fillId="0" borderId="0" xfId="54" applyFont="1" applyAlignment="1">
      <alignment wrapText="1"/>
    </xf>
    <xf numFmtId="0" fontId="6" fillId="0" borderId="0" xfId="54" applyFont="1"/>
    <xf numFmtId="16" fontId="6" fillId="0" borderId="0" xfId="0" quotePrefix="1" applyNumberFormat="1" applyFont="1" applyAlignment="1">
      <alignment horizontal="right" wrapText="1"/>
    </xf>
    <xf numFmtId="16" fontId="6" fillId="0" borderId="1" xfId="0" applyNumberFormat="1" applyFont="1" applyBorder="1" applyAlignment="1">
      <alignment horizontal="right" wrapText="1"/>
    </xf>
    <xf numFmtId="0" fontId="6" fillId="0" borderId="0" xfId="0" applyFont="1" applyAlignment="1">
      <alignment horizontal="left" vertical="top"/>
    </xf>
    <xf numFmtId="0" fontId="9" fillId="0" borderId="0" xfId="0" applyFont="1" applyAlignment="1">
      <alignment horizontal="left" vertical="top"/>
    </xf>
    <xf numFmtId="165" fontId="6" fillId="0" borderId="0" xfId="0" applyNumberFormat="1" applyFont="1"/>
    <xf numFmtId="0" fontId="5" fillId="0" borderId="3" xfId="0" applyFont="1" applyBorder="1" applyAlignment="1">
      <alignment horizontal="left" vertical="top"/>
    </xf>
    <xf numFmtId="165" fontId="5" fillId="2" borderId="3" xfId="0" applyNumberFormat="1" applyFont="1" applyFill="1" applyBorder="1"/>
    <xf numFmtId="165" fontId="5" fillId="0" borderId="3" xfId="0" applyNumberFormat="1" applyFont="1" applyBorder="1"/>
    <xf numFmtId="0" fontId="6" fillId="0" borderId="1" xfId="0" applyFont="1" applyBorder="1" applyAlignment="1">
      <alignment horizontal="left" vertical="top"/>
    </xf>
    <xf numFmtId="0" fontId="5" fillId="0" borderId="0" xfId="0" applyFont="1" applyAlignment="1">
      <alignment horizontal="left" vertical="top"/>
    </xf>
    <xf numFmtId="165" fontId="9" fillId="0" borderId="0" xfId="0" applyNumberFormat="1" applyFont="1" applyFill="1"/>
    <xf numFmtId="165" fontId="5" fillId="0" borderId="0" xfId="0" applyNumberFormat="1" applyFont="1" applyFill="1"/>
    <xf numFmtId="0" fontId="5" fillId="0" borderId="0" xfId="8" applyFont="1" applyBorder="1"/>
    <xf numFmtId="0" fontId="6" fillId="0" borderId="0" xfId="8" applyBorder="1"/>
    <xf numFmtId="0" fontId="7" fillId="0" borderId="0" xfId="0" applyFont="1" applyAlignment="1">
      <alignment horizontal="center"/>
    </xf>
    <xf numFmtId="0" fontId="0" fillId="0" borderId="0" xfId="0" applyBorder="1"/>
    <xf numFmtId="169" fontId="0" fillId="0" borderId="3" xfId="0" applyNumberFormat="1" applyBorder="1"/>
    <xf numFmtId="0" fontId="6" fillId="0" borderId="0" xfId="0" applyFont="1" applyAlignment="1"/>
    <xf numFmtId="0" fontId="4" fillId="0" borderId="0" xfId="55" applyFont="1"/>
    <xf numFmtId="0" fontId="4" fillId="0" borderId="0" xfId="58" applyFont="1" applyAlignment="1"/>
    <xf numFmtId="0" fontId="4" fillId="0" borderId="0" xfId="58" applyFont="1"/>
    <xf numFmtId="0" fontId="4" fillId="0" borderId="0" xfId="58" applyFont="1" applyAlignment="1"/>
    <xf numFmtId="0" fontId="4" fillId="0" borderId="0" xfId="58" applyFont="1" applyAlignment="1"/>
    <xf numFmtId="0" fontId="4" fillId="0" borderId="0" xfId="58" applyFont="1" applyAlignment="1"/>
    <xf numFmtId="0" fontId="4" fillId="0" borderId="0" xfId="58" applyFont="1"/>
    <xf numFmtId="0" fontId="4" fillId="0" borderId="0" xfId="58" applyFont="1" applyAlignment="1"/>
    <xf numFmtId="0" fontId="4" fillId="0" borderId="0" xfId="58" applyFont="1"/>
    <xf numFmtId="0" fontId="6" fillId="0" borderId="0" xfId="0" applyFont="1" applyAlignment="1">
      <alignment horizontal="right" vertical="top" wrapText="1"/>
    </xf>
    <xf numFmtId="0" fontId="6" fillId="0" borderId="0" xfId="0" applyFont="1" applyAlignment="1">
      <alignment horizontal="right" wrapText="1"/>
    </xf>
    <xf numFmtId="0" fontId="6" fillId="0" borderId="0" xfId="0" applyFont="1" applyAlignment="1"/>
    <xf numFmtId="0" fontId="6" fillId="0" borderId="1" xfId="0" applyFont="1" applyBorder="1" applyAlignment="1">
      <alignment horizontal="center" vertical="top" wrapText="1"/>
    </xf>
    <xf numFmtId="0" fontId="6" fillId="0" borderId="1" xfId="8" applyFont="1" applyBorder="1" applyAlignment="1">
      <alignment horizontal="right" wrapText="1"/>
    </xf>
    <xf numFmtId="0" fontId="6" fillId="0" borderId="0" xfId="8" applyFont="1" applyAlignment="1">
      <alignment horizontal="right"/>
    </xf>
    <xf numFmtId="165" fontId="5" fillId="0" borderId="2" xfId="0" applyNumberFormat="1" applyFont="1" applyBorder="1" applyAlignment="1">
      <alignment horizontal="right"/>
    </xf>
    <xf numFmtId="0" fontId="6" fillId="0" borderId="0" xfId="0" applyFont="1" applyFill="1" applyAlignment="1"/>
    <xf numFmtId="0" fontId="11" fillId="0" borderId="0" xfId="0" applyFont="1" applyFill="1"/>
    <xf numFmtId="0" fontId="6" fillId="29" borderId="0" xfId="0" applyFont="1" applyFill="1"/>
    <xf numFmtId="167" fontId="5" fillId="0" borderId="0" xfId="0" applyNumberFormat="1" applyFont="1" applyAlignment="1">
      <alignment horizontal="right"/>
    </xf>
    <xf numFmtId="167" fontId="5" fillId="0" borderId="0" xfId="0" applyNumberFormat="1" applyFont="1" applyAlignment="1">
      <alignment horizontal="right" vertical="top" wrapText="1"/>
    </xf>
    <xf numFmtId="0" fontId="6" fillId="29" borderId="0" xfId="0" applyFont="1" applyFill="1" applyAlignment="1">
      <alignment horizontal="right" wrapText="1"/>
    </xf>
    <xf numFmtId="0" fontId="9" fillId="0" borderId="0" xfId="54" applyFont="1" applyFill="1" applyAlignment="1">
      <alignment wrapText="1"/>
    </xf>
    <xf numFmtId="165" fontId="19" fillId="0" borderId="0" xfId="0" applyNumberFormat="1" applyFont="1" applyFill="1" applyAlignment="1">
      <alignment horizontal="right"/>
    </xf>
    <xf numFmtId="165" fontId="11" fillId="0" borderId="0" xfId="0" applyNumberFormat="1" applyFont="1"/>
    <xf numFmtId="0" fontId="6" fillId="0" borderId="0" xfId="0" applyFont="1" applyAlignment="1">
      <alignment horizontal="right" vertical="top" wrapText="1"/>
    </xf>
    <xf numFmtId="0" fontId="6" fillId="0" borderId="0" xfId="0" applyFont="1" applyAlignment="1">
      <alignment horizontal="right" wrapText="1"/>
    </xf>
    <xf numFmtId="0" fontId="6" fillId="0" borderId="0" xfId="0" applyFont="1" applyBorder="1" applyAlignment="1">
      <alignment horizontal="right" wrapText="1"/>
    </xf>
    <xf numFmtId="0" fontId="6" fillId="2" borderId="0" xfId="0" applyFont="1" applyFill="1" applyAlignment="1">
      <alignment horizontal="right" wrapText="1"/>
    </xf>
    <xf numFmtId="0" fontId="6" fillId="0" borderId="0" xfId="0" applyFont="1" applyFill="1" applyAlignment="1">
      <alignment horizontal="right" wrapText="1"/>
    </xf>
    <xf numFmtId="0" fontId="6" fillId="0" borderId="0" xfId="0" applyFont="1" applyAlignment="1"/>
    <xf numFmtId="0" fontId="6" fillId="0" borderId="0" xfId="0" applyFont="1" applyAlignment="1">
      <alignment horizontal="right" vertical="top"/>
    </xf>
    <xf numFmtId="0" fontId="6" fillId="0" borderId="1" xfId="0" applyFont="1" applyBorder="1" applyAlignment="1">
      <alignment horizontal="center" vertical="top" wrapText="1"/>
    </xf>
    <xf numFmtId="0" fontId="6" fillId="0" borderId="0" xfId="0" applyFont="1" applyFill="1" applyBorder="1" applyAlignment="1">
      <alignment horizontal="right" wrapText="1"/>
    </xf>
    <xf numFmtId="165" fontId="9" fillId="0" borderId="0" xfId="0" applyNumberFormat="1" applyFont="1" applyFill="1" applyAlignment="1">
      <alignment horizontal="right"/>
    </xf>
    <xf numFmtId="165" fontId="6" fillId="0" borderId="2" xfId="0" applyNumberFormat="1" applyFont="1" applyFill="1" applyBorder="1" applyAlignment="1">
      <alignment horizontal="right"/>
    </xf>
    <xf numFmtId="165" fontId="19" fillId="0" borderId="2" xfId="0" applyNumberFormat="1" applyFont="1" applyFill="1" applyBorder="1"/>
    <xf numFmtId="167" fontId="5" fillId="0" borderId="0" xfId="0" applyNumberFormat="1" applyFont="1" applyFill="1" applyAlignment="1">
      <alignment horizontal="right"/>
    </xf>
    <xf numFmtId="167" fontId="5" fillId="2" borderId="0" xfId="0" applyNumberFormat="1" applyFont="1" applyFill="1" applyAlignment="1">
      <alignment horizontal="right"/>
    </xf>
    <xf numFmtId="167" fontId="0" fillId="0" borderId="0" xfId="0" applyNumberFormat="1"/>
    <xf numFmtId="165" fontId="19" fillId="29" borderId="0" xfId="0" applyNumberFormat="1" applyFont="1" applyFill="1" applyAlignment="1">
      <alignment horizontal="right"/>
    </xf>
    <xf numFmtId="171" fontId="19" fillId="0" borderId="0" xfId="0" applyNumberFormat="1" applyFont="1" applyAlignment="1">
      <alignment horizontal="right"/>
    </xf>
    <xf numFmtId="170" fontId="19" fillId="0" borderId="0" xfId="0" applyNumberFormat="1" applyFont="1" applyAlignment="1">
      <alignment horizontal="right"/>
    </xf>
    <xf numFmtId="165" fontId="9" fillId="0" borderId="0" xfId="57" applyNumberFormat="1" applyFont="1" applyAlignment="1">
      <alignment horizontal="right"/>
    </xf>
    <xf numFmtId="0" fontId="9" fillId="0" borderId="0" xfId="8" applyFont="1"/>
    <xf numFmtId="165" fontId="9" fillId="0" borderId="0" xfId="57" applyNumberFormat="1" applyFont="1" applyAlignment="1">
      <alignment horizontal="right"/>
    </xf>
    <xf numFmtId="165" fontId="9" fillId="0" borderId="0" xfId="57" applyNumberFormat="1" applyFont="1" applyAlignment="1">
      <alignment horizontal="right"/>
    </xf>
    <xf numFmtId="0" fontId="9" fillId="0" borderId="0" xfId="8" applyFont="1"/>
    <xf numFmtId="165" fontId="9" fillId="0" borderId="0" xfId="57" applyNumberFormat="1" applyFont="1" applyAlignment="1">
      <alignment horizontal="right"/>
    </xf>
    <xf numFmtId="0" fontId="9" fillId="0" borderId="0" xfId="8" applyFont="1"/>
    <xf numFmtId="0" fontId="6" fillId="0" borderId="0" xfId="0" applyFont="1" applyAlignment="1">
      <alignment horizontal="right" wrapText="1"/>
    </xf>
    <xf numFmtId="0" fontId="6" fillId="0" borderId="0" xfId="0" applyFont="1" applyBorder="1" applyAlignment="1">
      <alignment horizontal="right" wrapText="1"/>
    </xf>
    <xf numFmtId="164" fontId="6" fillId="0" borderId="0" xfId="7" applyNumberFormat="1" applyFont="1" applyFill="1"/>
    <xf numFmtId="167" fontId="6" fillId="0" borderId="0" xfId="0" applyNumberFormat="1" applyFont="1" applyFill="1" applyAlignment="1">
      <alignment horizontal="right" vertical="top" wrapText="1"/>
    </xf>
    <xf numFmtId="0" fontId="12" fillId="0" borderId="0" xfId="0" applyFont="1" applyAlignment="1">
      <alignment horizontal="center"/>
    </xf>
    <xf numFmtId="0" fontId="7" fillId="0" borderId="0" xfId="0" applyFont="1" applyAlignment="1">
      <alignment horizontal="center"/>
    </xf>
    <xf numFmtId="0" fontId="6" fillId="0" borderId="0" xfId="0" applyFont="1" applyAlignment="1">
      <alignment horizontal="right" vertical="top" wrapText="1"/>
    </xf>
    <xf numFmtId="0" fontId="6" fillId="0" borderId="0" xfId="0" applyFont="1" applyAlignment="1">
      <alignment horizontal="right" wrapText="1"/>
    </xf>
    <xf numFmtId="0" fontId="6" fillId="2" borderId="0" xfId="0" applyFont="1" applyFill="1" applyAlignment="1">
      <alignment horizontal="right" wrapText="1"/>
    </xf>
    <xf numFmtId="0" fontId="6" fillId="0" borderId="0" xfId="0" applyFont="1" applyFill="1" applyAlignment="1">
      <alignment horizontal="right" wrapText="1"/>
    </xf>
    <xf numFmtId="0" fontId="6" fillId="0" borderId="0" xfId="0" applyFont="1" applyAlignment="1">
      <alignment horizontal="center"/>
    </xf>
    <xf numFmtId="0" fontId="6" fillId="0" borderId="0" xfId="0" applyFont="1" applyAlignment="1"/>
    <xf numFmtId="0" fontId="6" fillId="0" borderId="0" xfId="0" applyFont="1" applyAlignment="1">
      <alignment horizontal="left" vertical="top"/>
    </xf>
    <xf numFmtId="0" fontId="4" fillId="0" borderId="0" xfId="57"/>
    <xf numFmtId="0" fontId="12" fillId="0" borderId="0" xfId="97" applyFont="1" applyAlignment="1">
      <alignment horizontal="center"/>
    </xf>
    <xf numFmtId="0" fontId="4" fillId="0" borderId="3" xfId="97" applyBorder="1"/>
    <xf numFmtId="0" fontId="4" fillId="0" borderId="1" xfId="97" applyBorder="1"/>
    <xf numFmtId="0" fontId="4" fillId="0" borderId="3" xfId="97" applyFont="1" applyBorder="1" applyAlignment="1">
      <alignment horizontal="center"/>
    </xf>
    <xf numFmtId="0" fontId="4" fillId="0" borderId="0" xfId="97" applyBorder="1"/>
    <xf numFmtId="0" fontId="6" fillId="0" borderId="0" xfId="97" applyFont="1" applyBorder="1" applyAlignment="1">
      <alignment horizontal="center" vertical="top" wrapText="1"/>
    </xf>
    <xf numFmtId="0" fontId="4" fillId="0" borderId="0" xfId="97"/>
    <xf numFmtId="0" fontId="6" fillId="0" borderId="0" xfId="97" applyFont="1" applyAlignment="1">
      <alignment horizontal="right" wrapText="1"/>
    </xf>
    <xf numFmtId="0" fontId="6" fillId="29" borderId="0" xfId="97" applyFont="1" applyFill="1" applyAlignment="1">
      <alignment horizontal="right" wrapText="1"/>
    </xf>
    <xf numFmtId="0" fontId="8" fillId="0" borderId="0" xfId="97" applyFont="1" applyFill="1" applyAlignment="1">
      <alignment horizontal="right" wrapText="1"/>
    </xf>
    <xf numFmtId="0" fontId="6" fillId="0" borderId="0" xfId="97" applyFont="1" applyBorder="1" applyAlignment="1">
      <alignment horizontal="right" wrapText="1"/>
    </xf>
    <xf numFmtId="0" fontId="6" fillId="2" borderId="0" xfId="97" applyFont="1" applyFill="1" applyAlignment="1">
      <alignment horizontal="right" vertical="top" wrapText="1"/>
    </xf>
    <xf numFmtId="0" fontId="6" fillId="0" borderId="0" xfId="97" applyFont="1" applyAlignment="1">
      <alignment horizontal="right" vertical="top" wrapText="1"/>
    </xf>
    <xf numFmtId="0" fontId="6" fillId="2" borderId="0" xfId="97" applyFont="1" applyFill="1" applyAlignment="1">
      <alignment horizontal="right"/>
    </xf>
    <xf numFmtId="0" fontId="6" fillId="0" borderId="0" xfId="97" applyFont="1" applyFill="1" applyAlignment="1">
      <alignment horizontal="right"/>
    </xf>
    <xf numFmtId="0" fontId="6" fillId="0" borderId="0" xfId="97" applyFont="1" applyAlignment="1">
      <alignment horizontal="right"/>
    </xf>
    <xf numFmtId="0" fontId="9" fillId="0" borderId="0" xfId="97" applyFont="1"/>
    <xf numFmtId="0" fontId="9" fillId="2" borderId="0" xfId="97" applyFont="1" applyFill="1"/>
    <xf numFmtId="0" fontId="6" fillId="0" borderId="0" xfId="97" applyFont="1"/>
    <xf numFmtId="41" fontId="6" fillId="0" borderId="0" xfId="2" applyFont="1" applyFill="1" applyAlignment="1">
      <alignment horizontal="right" wrapText="1"/>
    </xf>
    <xf numFmtId="41" fontId="6" fillId="2" borderId="0" xfId="2" applyFont="1" applyFill="1" applyAlignment="1">
      <alignment horizontal="right" wrapText="1"/>
    </xf>
    <xf numFmtId="0" fontId="5" fillId="0" borderId="0" xfId="97" applyFont="1"/>
    <xf numFmtId="41" fontId="5" fillId="0" borderId="0" xfId="2" applyFont="1" applyFill="1" applyAlignment="1">
      <alignment horizontal="right" wrapText="1"/>
    </xf>
    <xf numFmtId="41" fontId="5" fillId="2" borderId="0" xfId="2" applyFont="1" applyFill="1" applyAlignment="1">
      <alignment horizontal="right" wrapText="1"/>
    </xf>
    <xf numFmtId="0" fontId="5" fillId="0" borderId="3" xfId="97" applyFont="1" applyBorder="1"/>
    <xf numFmtId="41" fontId="5" fillId="0" borderId="3" xfId="2" applyFont="1" applyFill="1" applyBorder="1" applyAlignment="1">
      <alignment horizontal="right" wrapText="1"/>
    </xf>
    <xf numFmtId="41" fontId="5" fillId="2" borderId="3" xfId="2" applyFont="1" applyFill="1" applyBorder="1" applyAlignment="1">
      <alignment horizontal="right" wrapText="1"/>
    </xf>
    <xf numFmtId="0" fontId="4" fillId="0" borderId="0" xfId="97" applyFont="1" applyBorder="1" applyAlignment="1">
      <alignment horizontal="center"/>
    </xf>
    <xf numFmtId="0" fontId="4" fillId="0" borderId="0" xfId="97" applyFill="1"/>
    <xf numFmtId="0" fontId="4" fillId="2" borderId="0" xfId="97" applyFill="1" applyAlignment="1">
      <alignment horizontal="right"/>
    </xf>
    <xf numFmtId="0" fontId="4" fillId="0" borderId="0" xfId="97" applyFill="1" applyAlignment="1">
      <alignment horizontal="right"/>
    </xf>
    <xf numFmtId="0" fontId="4" fillId="0" borderId="0" xfId="97" applyAlignment="1">
      <alignment horizontal="right"/>
    </xf>
    <xf numFmtId="172" fontId="6" fillId="0" borderId="0" xfId="2" applyNumberFormat="1" applyFont="1" applyFill="1" applyAlignment="1">
      <alignment horizontal="right" wrapText="1"/>
    </xf>
    <xf numFmtId="0" fontId="5" fillId="0" borderId="0" xfId="97" applyFont="1" applyBorder="1"/>
    <xf numFmtId="41" fontId="5" fillId="0" borderId="0" xfId="2" applyFont="1" applyFill="1" applyBorder="1" applyAlignment="1">
      <alignment horizontal="right" wrapText="1"/>
    </xf>
    <xf numFmtId="41" fontId="5" fillId="2" borderId="0" xfId="2" applyFont="1" applyFill="1" applyBorder="1" applyAlignment="1">
      <alignment horizontal="right" wrapText="1"/>
    </xf>
    <xf numFmtId="0" fontId="4" fillId="0" borderId="0" xfId="97" applyFill="1" applyBorder="1"/>
    <xf numFmtId="0" fontId="6" fillId="0" borderId="0" xfId="97" applyFont="1" applyBorder="1"/>
    <xf numFmtId="41" fontId="6" fillId="0" borderId="0" xfId="2" applyFont="1" applyFill="1" applyBorder="1" applyAlignment="1">
      <alignment horizontal="right" wrapText="1"/>
    </xf>
    <xf numFmtId="0" fontId="4" fillId="0" borderId="0" xfId="97" applyFont="1"/>
    <xf numFmtId="0" fontId="22" fillId="0" borderId="0" xfId="0" applyFont="1" applyAlignment="1">
      <alignment horizontal="justify" vertical="center"/>
    </xf>
    <xf numFmtId="0" fontId="15" fillId="0" borderId="0" xfId="98" applyFill="1"/>
    <xf numFmtId="0" fontId="15" fillId="0" borderId="0" xfId="98"/>
    <xf numFmtId="0" fontId="15" fillId="0" borderId="3" xfId="98" applyBorder="1"/>
    <xf numFmtId="0" fontId="15" fillId="0" borderId="3" xfId="98" applyFill="1" applyBorder="1"/>
    <xf numFmtId="0" fontId="6" fillId="0" borderId="1" xfId="98" applyFont="1" applyBorder="1" applyAlignment="1"/>
    <xf numFmtId="0" fontId="6" fillId="0" borderId="0" xfId="98" applyFont="1" applyAlignment="1"/>
    <xf numFmtId="0" fontId="6" fillId="0" borderId="0" xfId="98" applyFont="1" applyAlignment="1">
      <alignment horizontal="right" wrapText="1"/>
    </xf>
    <xf numFmtId="0" fontId="6" fillId="29" borderId="0" xfId="98" applyFont="1" applyFill="1" applyAlignment="1">
      <alignment horizontal="right" wrapText="1"/>
    </xf>
    <xf numFmtId="0" fontId="6" fillId="0" borderId="0" xfId="5" applyFont="1" applyFill="1" applyAlignment="1">
      <alignment horizontal="right" wrapText="1"/>
    </xf>
    <xf numFmtId="0" fontId="6" fillId="0" borderId="0" xfId="5" applyFont="1" applyFill="1" applyAlignment="1">
      <alignment horizontal="right"/>
    </xf>
    <xf numFmtId="0" fontId="6" fillId="0" borderId="0" xfId="98" applyFont="1" applyFill="1" applyAlignment="1">
      <alignment horizontal="right"/>
    </xf>
    <xf numFmtId="0" fontId="6" fillId="29" borderId="0" xfId="98" applyFont="1" applyFill="1" applyAlignment="1">
      <alignment horizontal="right"/>
    </xf>
    <xf numFmtId="0" fontId="6" fillId="0" borderId="0" xfId="98" applyFont="1" applyFill="1" applyAlignment="1">
      <alignment horizontal="right" indent="1"/>
    </xf>
    <xf numFmtId="0" fontId="6" fillId="0" borderId="0" xfId="98" applyFont="1" applyAlignment="1">
      <alignment horizontal="right"/>
    </xf>
    <xf numFmtId="0" fontId="6" fillId="29" borderId="0" xfId="98" applyFont="1" applyFill="1" applyAlignment="1"/>
    <xf numFmtId="0" fontId="5" fillId="0" borderId="0" xfId="98" applyFont="1" applyFill="1"/>
    <xf numFmtId="0" fontId="5" fillId="29" borderId="0" xfId="98" applyFont="1" applyFill="1"/>
    <xf numFmtId="0" fontId="6" fillId="0" borderId="0" xfId="98" applyFont="1" applyFill="1"/>
    <xf numFmtId="0" fontId="9" fillId="0" borderId="0" xfId="98" applyFont="1" applyFill="1" applyAlignment="1">
      <alignment horizontal="left" indent="2"/>
    </xf>
    <xf numFmtId="165" fontId="9" fillId="0" borderId="0" xfId="98" applyNumberFormat="1" applyFont="1" applyFill="1"/>
    <xf numFmtId="165" fontId="9" fillId="29" borderId="0" xfId="98" applyNumberFormat="1" applyFont="1" applyFill="1"/>
    <xf numFmtId="165" fontId="9" fillId="0" borderId="0" xfId="98" applyNumberFormat="1" applyFont="1"/>
    <xf numFmtId="165" fontId="6" fillId="0" borderId="0" xfId="98" applyNumberFormat="1" applyFont="1" applyFill="1"/>
    <xf numFmtId="165" fontId="6" fillId="29" borderId="0" xfId="98" applyNumberFormat="1" applyFont="1" applyFill="1"/>
    <xf numFmtId="165" fontId="6" fillId="0" borderId="0" xfId="98" applyNumberFormat="1" applyFont="1"/>
    <xf numFmtId="0" fontId="6" fillId="0" borderId="0" xfId="98" applyFont="1" applyFill="1" applyAlignment="1">
      <alignment horizontal="left" indent="2"/>
    </xf>
    <xf numFmtId="0" fontId="9" fillId="0" borderId="0" xfId="57" applyFont="1" applyFill="1" applyAlignment="1">
      <alignment horizontal="left" indent="2"/>
    </xf>
    <xf numFmtId="0" fontId="9" fillId="0" borderId="0" xfId="57" applyFont="1" applyFill="1" applyAlignment="1">
      <alignment horizontal="left" wrapText="1" indent="2"/>
    </xf>
    <xf numFmtId="165" fontId="5" fillId="0" borderId="0" xfId="98" applyNumberFormat="1" applyFont="1" applyFill="1"/>
    <xf numFmtId="165" fontId="5" fillId="29" borderId="0" xfId="98" applyNumberFormat="1" applyFont="1" applyFill="1"/>
    <xf numFmtId="165" fontId="5" fillId="0" borderId="0" xfId="98" applyNumberFormat="1" applyFont="1"/>
    <xf numFmtId="0" fontId="9" fillId="0" borderId="0" xfId="98" applyFont="1" applyFill="1"/>
    <xf numFmtId="0" fontId="6" fillId="0" borderId="0" xfId="98" applyFont="1" applyFill="1" applyAlignment="1">
      <alignment horizontal="left" wrapText="1" indent="2"/>
    </xf>
    <xf numFmtId="0" fontId="47" fillId="0" borderId="0" xfId="98" applyFont="1"/>
    <xf numFmtId="165" fontId="6" fillId="0" borderId="0" xfId="98" applyNumberFormat="1" applyFont="1" applyFill="1" applyAlignment="1">
      <alignment horizontal="right"/>
    </xf>
    <xf numFmtId="0" fontId="9" fillId="29" borderId="0" xfId="98" applyFont="1" applyFill="1"/>
    <xf numFmtId="0" fontId="15" fillId="0" borderId="0" xfId="98" applyAlignment="1">
      <alignment horizontal="right"/>
    </xf>
    <xf numFmtId="0" fontId="15" fillId="0" borderId="0" xfId="98" applyFill="1" applyAlignment="1">
      <alignment horizontal="right"/>
    </xf>
    <xf numFmtId="0" fontId="4" fillId="0" borderId="0" xfId="99"/>
    <xf numFmtId="0" fontId="4" fillId="0" borderId="3" xfId="99" applyBorder="1" applyAlignment="1"/>
    <xf numFmtId="0" fontId="4" fillId="0" borderId="3" xfId="99" applyBorder="1"/>
    <xf numFmtId="0" fontId="4" fillId="0" borderId="3" xfId="99" applyFill="1" applyBorder="1"/>
    <xf numFmtId="0" fontId="16" fillId="0" borderId="1" xfId="99" applyFont="1" applyBorder="1" applyAlignment="1"/>
    <xf numFmtId="164" fontId="6" fillId="0" borderId="1" xfId="47" applyNumberFormat="1" applyFont="1" applyBorder="1" applyAlignment="1">
      <alignment horizontal="right"/>
    </xf>
    <xf numFmtId="0" fontId="16" fillId="0" borderId="0" xfId="99" applyFont="1" applyAlignment="1"/>
    <xf numFmtId="0" fontId="6" fillId="29" borderId="0" xfId="5" applyFont="1" applyFill="1" applyAlignment="1">
      <alignment horizontal="right" wrapText="1"/>
    </xf>
    <xf numFmtId="0" fontId="5" fillId="0" borderId="0" xfId="99" applyFont="1" applyFill="1"/>
    <xf numFmtId="0" fontId="5" fillId="29" borderId="0" xfId="99" applyFont="1" applyFill="1"/>
    <xf numFmtId="0" fontId="6" fillId="0" borderId="0" xfId="99" applyFont="1" applyAlignment="1">
      <alignment horizontal="right"/>
    </xf>
    <xf numFmtId="0" fontId="6" fillId="0" borderId="0" xfId="99" applyFont="1" applyFill="1"/>
    <xf numFmtId="0" fontId="6" fillId="29" borderId="0" xfId="99" applyFont="1" applyFill="1"/>
    <xf numFmtId="165" fontId="6" fillId="0" borderId="0" xfId="99" applyNumberFormat="1" applyFont="1" applyFill="1" applyAlignment="1">
      <alignment horizontal="right"/>
    </xf>
    <xf numFmtId="0" fontId="9" fillId="0" borderId="0" xfId="99" applyFont="1" applyFill="1" applyAlignment="1">
      <alignment horizontal="left" indent="2"/>
    </xf>
    <xf numFmtId="165" fontId="9" fillId="0" borderId="0" xfId="100" applyNumberFormat="1" applyFont="1" applyFill="1" applyAlignment="1">
      <alignment horizontal="right"/>
    </xf>
    <xf numFmtId="165" fontId="9" fillId="29" borderId="0" xfId="100" applyNumberFormat="1" applyFont="1" applyFill="1" applyAlignment="1">
      <alignment horizontal="right"/>
    </xf>
    <xf numFmtId="165" fontId="9" fillId="0" borderId="0" xfId="99" applyNumberFormat="1" applyFont="1"/>
    <xf numFmtId="165" fontId="6" fillId="0" borderId="0" xfId="100" applyNumberFormat="1" applyFont="1" applyFill="1" applyAlignment="1">
      <alignment horizontal="right"/>
    </xf>
    <xf numFmtId="165" fontId="6" fillId="29" borderId="0" xfId="100" applyNumberFormat="1" applyFont="1" applyFill="1" applyAlignment="1">
      <alignment horizontal="right"/>
    </xf>
    <xf numFmtId="165" fontId="6" fillId="0" borderId="0" xfId="99" applyNumberFormat="1" applyFont="1"/>
    <xf numFmtId="0" fontId="6" fillId="0" borderId="0" xfId="99" applyFont="1" applyFill="1" applyAlignment="1">
      <alignment horizontal="left" indent="2"/>
    </xf>
    <xf numFmtId="0" fontId="6" fillId="0" borderId="0" xfId="101" applyFont="1" applyFill="1" applyAlignment="1">
      <alignment horizontal="left" indent="2"/>
    </xf>
    <xf numFmtId="0" fontId="11" fillId="0" borderId="0" xfId="99" applyFont="1"/>
    <xf numFmtId="0" fontId="9" fillId="0" borderId="0" xfId="102" applyFont="1" applyFill="1" applyAlignment="1">
      <alignment horizontal="left" indent="2"/>
    </xf>
    <xf numFmtId="165" fontId="5" fillId="0" borderId="0" xfId="100" applyNumberFormat="1" applyFont="1" applyFill="1" applyAlignment="1">
      <alignment horizontal="right"/>
    </xf>
    <xf numFmtId="165" fontId="5" fillId="29" borderId="0" xfId="100" applyNumberFormat="1" applyFont="1" applyFill="1" applyAlignment="1">
      <alignment horizontal="right"/>
    </xf>
    <xf numFmtId="165" fontId="5" fillId="0" borderId="0" xfId="99" applyNumberFormat="1" applyFont="1" applyFill="1"/>
    <xf numFmtId="0" fontId="9" fillId="0" borderId="0" xfId="99" applyFont="1" applyFill="1"/>
    <xf numFmtId="0" fontId="6" fillId="0" borderId="0" xfId="102" applyFont="1" applyFill="1" applyAlignment="1">
      <alignment horizontal="left" indent="2"/>
    </xf>
    <xf numFmtId="0" fontId="4" fillId="0" borderId="0" xfId="99" applyFont="1"/>
    <xf numFmtId="0" fontId="4" fillId="0" borderId="0" xfId="99" applyFill="1"/>
    <xf numFmtId="0" fontId="10" fillId="0" borderId="0" xfId="99" applyFont="1"/>
    <xf numFmtId="165" fontId="5" fillId="0" borderId="0" xfId="99" applyNumberFormat="1" applyFont="1"/>
    <xf numFmtId="0" fontId="9" fillId="29" borderId="0" xfId="99" applyFont="1" applyFill="1"/>
    <xf numFmtId="165" fontId="4" fillId="0" borderId="0" xfId="99" applyNumberFormat="1"/>
    <xf numFmtId="0" fontId="4" fillId="29" borderId="0" xfId="99" applyFill="1"/>
    <xf numFmtId="0" fontId="6" fillId="0" borderId="0" xfId="98" applyFont="1"/>
    <xf numFmtId="0" fontId="6" fillId="0" borderId="3" xfId="98" applyFont="1" applyBorder="1"/>
    <xf numFmtId="0" fontId="6" fillId="0" borderId="3" xfId="0" applyFont="1" applyBorder="1" applyAlignment="1"/>
    <xf numFmtId="0" fontId="6" fillId="0" borderId="3" xfId="0" applyFont="1" applyBorder="1"/>
    <xf numFmtId="167" fontId="0" fillId="0" borderId="3" xfId="0" applyNumberFormat="1" applyBorder="1"/>
    <xf numFmtId="0" fontId="6" fillId="0" borderId="3" xfId="0" applyFont="1" applyBorder="1" applyAlignment="1">
      <alignment horizontal="justify" vertical="center"/>
    </xf>
    <xf numFmtId="166" fontId="6" fillId="0" borderId="3" xfId="8" applyNumberFormat="1" applyFont="1" applyBorder="1"/>
    <xf numFmtId="0" fontId="6" fillId="0" borderId="3" xfId="0" applyFont="1" applyBorder="1" applyAlignment="1">
      <alignment horizontal="right"/>
    </xf>
    <xf numFmtId="1" fontId="6" fillId="0" borderId="3" xfId="0" applyNumberFormat="1" applyFont="1" applyBorder="1" applyAlignment="1">
      <alignment horizontal="right"/>
    </xf>
    <xf numFmtId="1" fontId="6" fillId="0" borderId="3" xfId="0" applyNumberFormat="1" applyFont="1" applyFill="1" applyBorder="1" applyAlignment="1">
      <alignment horizontal="right"/>
    </xf>
    <xf numFmtId="0" fontId="6" fillId="0" borderId="3" xfId="0" applyFont="1" applyFill="1" applyBorder="1" applyAlignment="1">
      <alignment horizontal="right"/>
    </xf>
    <xf numFmtId="0" fontId="4" fillId="0" borderId="3" xfId="57" applyBorder="1"/>
    <xf numFmtId="0" fontId="6" fillId="0" borderId="0" xfId="97" applyFont="1" applyFill="1" applyBorder="1"/>
    <xf numFmtId="0" fontId="6" fillId="0" borderId="3" xfId="57" applyFont="1" applyBorder="1"/>
    <xf numFmtId="0" fontId="0" fillId="0" borderId="0" xfId="0" applyFont="1"/>
    <xf numFmtId="0" fontId="4" fillId="0" borderId="0" xfId="57" applyFont="1"/>
    <xf numFmtId="174" fontId="6" fillId="0" borderId="0" xfId="0" applyNumberFormat="1" applyFont="1" applyFill="1" applyBorder="1"/>
    <xf numFmtId="0" fontId="52" fillId="0" borderId="0" xfId="0" applyFont="1"/>
    <xf numFmtId="0" fontId="53" fillId="0" borderId="0" xfId="0" applyFont="1"/>
    <xf numFmtId="0" fontId="53" fillId="0" borderId="0" xfId="103" applyFont="1" applyFill="1" applyAlignment="1">
      <alignment horizontal="right" wrapText="1"/>
    </xf>
    <xf numFmtId="0" fontId="53" fillId="0" borderId="0" xfId="103" applyFont="1" applyFill="1"/>
    <xf numFmtId="0" fontId="53" fillId="0" borderId="0" xfId="103" applyFont="1" applyFill="1" applyAlignment="1">
      <alignment horizontal="right"/>
    </xf>
    <xf numFmtId="0" fontId="6" fillId="0" borderId="0" xfId="57" applyFont="1"/>
    <xf numFmtId="168" fontId="6" fillId="0" borderId="0" xfId="1" applyNumberFormat="1" applyFont="1" applyFill="1" applyAlignment="1"/>
    <xf numFmtId="0" fontId="53" fillId="0" borderId="0" xfId="103" applyFont="1" applyFill="1" applyAlignment="1">
      <alignment horizontal="center"/>
    </xf>
    <xf numFmtId="173" fontId="6" fillId="0" borderId="0" xfId="0" applyNumberFormat="1" applyFont="1" applyFill="1"/>
    <xf numFmtId="173" fontId="6" fillId="0" borderId="0" xfId="0" applyNumberFormat="1" applyFont="1"/>
    <xf numFmtId="0" fontId="5" fillId="0" borderId="0" xfId="104" applyFont="1"/>
    <xf numFmtId="0" fontId="4" fillId="0" borderId="0" xfId="104"/>
    <xf numFmtId="0" fontId="5" fillId="0" borderId="0" xfId="104" applyFont="1" applyAlignment="1">
      <alignment horizontal="right" wrapText="1"/>
    </xf>
    <xf numFmtId="14" fontId="16" fillId="0" borderId="0" xfId="93" applyNumberFormat="1" applyFont="1"/>
    <xf numFmtId="14" fontId="16" fillId="0" borderId="0" xfId="93" applyNumberFormat="1" applyFont="1" applyBorder="1"/>
    <xf numFmtId="0" fontId="6" fillId="0" borderId="0" xfId="104" applyFont="1"/>
    <xf numFmtId="0" fontId="5" fillId="0" borderId="0" xfId="104" applyFont="1" applyBorder="1" applyAlignment="1">
      <alignment horizontal="center"/>
    </xf>
    <xf numFmtId="17" fontId="6" fillId="0" borderId="0" xfId="0" applyNumberFormat="1" applyFont="1"/>
    <xf numFmtId="0" fontId="53" fillId="0" borderId="0" xfId="61" applyFont="1" applyAlignment="1">
      <alignment horizontal="left" indent="1"/>
    </xf>
    <xf numFmtId="168" fontId="53" fillId="0" borderId="0" xfId="1" applyNumberFormat="1" applyFont="1" applyFill="1"/>
    <xf numFmtId="168" fontId="53" fillId="0" borderId="0" xfId="1" applyNumberFormat="1" applyFont="1"/>
    <xf numFmtId="168" fontId="6" fillId="0" borderId="0" xfId="1" applyNumberFormat="1" applyFont="1" applyFill="1"/>
    <xf numFmtId="0" fontId="6" fillId="0" borderId="0" xfId="61" applyFont="1" applyAlignment="1">
      <alignment horizontal="left" indent="1"/>
    </xf>
    <xf numFmtId="1" fontId="6" fillId="0" borderId="0" xfId="0" applyNumberFormat="1" applyFont="1"/>
    <xf numFmtId="174" fontId="6" fillId="0" borderId="0" xfId="0" applyNumberFormat="1" applyFont="1" applyFill="1"/>
    <xf numFmtId="1" fontId="6" fillId="0" borderId="0" xfId="0" applyNumberFormat="1" applyFont="1" applyFill="1"/>
    <xf numFmtId="0" fontId="12" fillId="0" borderId="0" xfId="57" applyFont="1" applyAlignment="1">
      <alignment horizontal="center"/>
    </xf>
    <xf numFmtId="0" fontId="6" fillId="0" borderId="0" xfId="57" applyFont="1" applyAlignment="1"/>
    <xf numFmtId="0" fontId="6" fillId="0" borderId="0" xfId="57" applyFont="1" applyFill="1"/>
    <xf numFmtId="0" fontId="6" fillId="29" borderId="1" xfId="57" applyFont="1" applyFill="1" applyBorder="1" applyAlignment="1">
      <alignment horizontal="right" vertical="top" wrapText="1"/>
    </xf>
    <xf numFmtId="0" fontId="6" fillId="0" borderId="1" xfId="57" applyFont="1" applyFill="1" applyBorder="1" applyAlignment="1">
      <alignment horizontal="right" vertical="top" wrapText="1"/>
    </xf>
    <xf numFmtId="0" fontId="6" fillId="0" borderId="0" xfId="57" applyFont="1" applyFill="1" applyBorder="1" applyAlignment="1">
      <alignment horizontal="right" vertical="top" wrapText="1"/>
    </xf>
    <xf numFmtId="0" fontId="6" fillId="29" borderId="0" xfId="57" applyFont="1" applyFill="1" applyAlignment="1">
      <alignment horizontal="right" vertical="top" wrapText="1"/>
    </xf>
    <xf numFmtId="0" fontId="6" fillId="0" borderId="0" xfId="57" applyFont="1" applyFill="1" applyAlignment="1">
      <alignment horizontal="right" vertical="top" wrapText="1"/>
    </xf>
    <xf numFmtId="0" fontId="5" fillId="0" borderId="0" xfId="57" applyFont="1" applyAlignment="1"/>
    <xf numFmtId="0" fontId="6" fillId="29" borderId="0" xfId="57" applyFont="1" applyFill="1" applyAlignment="1">
      <alignment horizontal="right" wrapText="1"/>
    </xf>
    <xf numFmtId="0" fontId="6" fillId="0" borderId="0" xfId="57" applyFont="1" applyFill="1" applyAlignment="1">
      <alignment horizontal="right" wrapText="1"/>
    </xf>
    <xf numFmtId="165" fontId="6" fillId="29" borderId="0" xfId="57" quotePrefix="1" applyNumberFormat="1" applyFont="1" applyFill="1" applyAlignment="1">
      <alignment horizontal="right"/>
    </xf>
    <xf numFmtId="3" fontId="6" fillId="0" borderId="0" xfId="57" applyNumberFormat="1" applyFont="1" applyFill="1" applyAlignment="1">
      <alignment horizontal="right" wrapText="1"/>
    </xf>
    <xf numFmtId="165" fontId="6" fillId="29" borderId="0" xfId="57" applyNumberFormat="1" applyFont="1" applyFill="1"/>
    <xf numFmtId="165" fontId="5" fillId="29" borderId="0" xfId="57" applyNumberFormat="1" applyFont="1" applyFill="1"/>
    <xf numFmtId="3" fontId="5" fillId="0" borderId="0" xfId="57" applyNumberFormat="1" applyFont="1" applyFill="1" applyAlignment="1">
      <alignment horizontal="right" wrapText="1"/>
    </xf>
    <xf numFmtId="0" fontId="6" fillId="0" borderId="0" xfId="57" applyFont="1" applyFill="1" applyAlignment="1"/>
    <xf numFmtId="0" fontId="9" fillId="0" borderId="0" xfId="57" applyFont="1" applyFill="1" applyAlignment="1"/>
    <xf numFmtId="3" fontId="9" fillId="0" borderId="0" xfId="57" applyNumberFormat="1" applyFont="1" applyFill="1" applyAlignment="1">
      <alignment horizontal="right" wrapText="1"/>
    </xf>
    <xf numFmtId="0" fontId="9" fillId="0" borderId="0" xfId="57" applyFont="1" applyAlignment="1"/>
    <xf numFmtId="165" fontId="9" fillId="0" borderId="0" xfId="57" applyNumberFormat="1" applyFont="1" applyFill="1"/>
    <xf numFmtId="3" fontId="4" fillId="0" borderId="0" xfId="57" applyNumberFormat="1" applyFont="1" applyFill="1"/>
    <xf numFmtId="0" fontId="6" fillId="0" borderId="3" xfId="57" applyFont="1" applyBorder="1" applyAlignment="1">
      <alignment horizontal="justify" vertical="center"/>
    </xf>
    <xf numFmtId="0" fontId="6" fillId="0" borderId="3" xfId="105" applyFont="1" applyBorder="1"/>
    <xf numFmtId="0" fontId="4" fillId="0" borderId="0" xfId="105" applyFont="1" applyAlignment="1"/>
    <xf numFmtId="0" fontId="6" fillId="0" borderId="0" xfId="105" applyFont="1"/>
    <xf numFmtId="0" fontId="12" fillId="0" borderId="0" xfId="105" applyFont="1" applyAlignment="1">
      <alignment horizontal="center"/>
    </xf>
    <xf numFmtId="0" fontId="6" fillId="0" borderId="0" xfId="105" applyFont="1" applyAlignment="1"/>
    <xf numFmtId="0" fontId="6" fillId="29" borderId="1" xfId="105" applyFont="1" applyFill="1" applyBorder="1" applyAlignment="1">
      <alignment horizontal="right" wrapText="1"/>
    </xf>
    <xf numFmtId="0" fontId="6" fillId="0" borderId="1" xfId="105" applyFont="1" applyFill="1" applyBorder="1" applyAlignment="1">
      <alignment horizontal="right" vertical="top" wrapText="1"/>
    </xf>
    <xf numFmtId="0" fontId="6" fillId="0" borderId="1" xfId="105" applyFont="1" applyBorder="1" applyAlignment="1">
      <alignment horizontal="right"/>
    </xf>
    <xf numFmtId="0" fontId="6" fillId="0" borderId="0" xfId="105" applyFont="1" applyBorder="1" applyAlignment="1">
      <alignment horizontal="right"/>
    </xf>
    <xf numFmtId="0" fontId="6" fillId="29" borderId="0" xfId="105" applyFont="1" applyFill="1" applyAlignment="1">
      <alignment horizontal="right" wrapText="1"/>
    </xf>
    <xf numFmtId="0" fontId="6" fillId="0" borderId="0" xfId="105" applyFont="1" applyFill="1" applyAlignment="1">
      <alignment horizontal="right" vertical="top" wrapText="1"/>
    </xf>
    <xf numFmtId="0" fontId="5" fillId="0" borderId="0" xfId="105" applyFont="1" applyAlignment="1">
      <alignment horizontal="left"/>
    </xf>
    <xf numFmtId="0" fontId="6" fillId="0" borderId="0" xfId="105" applyFont="1" applyFill="1" applyAlignment="1">
      <alignment horizontal="right" wrapText="1"/>
    </xf>
    <xf numFmtId="0" fontId="9" fillId="0" borderId="0" xfId="105" applyFont="1" applyAlignment="1">
      <alignment horizontal="left"/>
    </xf>
    <xf numFmtId="0" fontId="6" fillId="0" borderId="0" xfId="105" applyFont="1" applyAlignment="1">
      <alignment horizontal="left" indent="1"/>
    </xf>
    <xf numFmtId="165" fontId="6" fillId="29" borderId="0" xfId="105" applyNumberFormat="1" applyFont="1" applyFill="1"/>
    <xf numFmtId="3" fontId="6" fillId="0" borderId="0" xfId="105" applyNumberFormat="1" applyFont="1" applyFill="1" applyAlignment="1">
      <alignment horizontal="right" wrapText="1"/>
    </xf>
    <xf numFmtId="165" fontId="6" fillId="0" borderId="0" xfId="105" applyNumberFormat="1" applyFont="1" applyAlignment="1">
      <alignment horizontal="right"/>
    </xf>
    <xf numFmtId="0" fontId="6" fillId="0" borderId="0" xfId="105" applyFont="1" applyFill="1" applyAlignment="1">
      <alignment horizontal="left" indent="1"/>
    </xf>
    <xf numFmtId="165" fontId="9" fillId="29" borderId="0" xfId="105" applyNumberFormat="1" applyFont="1" applyFill="1"/>
    <xf numFmtId="3" fontId="9" fillId="0" borderId="0" xfId="105" applyNumberFormat="1" applyFont="1" applyFill="1" applyAlignment="1">
      <alignment horizontal="right" wrapText="1"/>
    </xf>
    <xf numFmtId="165" fontId="9" fillId="0" borderId="0" xfId="105" applyNumberFormat="1" applyFont="1" applyAlignment="1">
      <alignment horizontal="right"/>
    </xf>
    <xf numFmtId="0" fontId="6" fillId="0" borderId="0" xfId="105" applyFont="1" applyAlignment="1">
      <alignment horizontal="left"/>
    </xf>
    <xf numFmtId="165" fontId="5" fillId="29" borderId="0" xfId="105" applyNumberFormat="1" applyFont="1" applyFill="1"/>
    <xf numFmtId="0" fontId="6" fillId="0" borderId="0" xfId="105" applyFont="1" applyAlignment="1">
      <alignment horizontal="left" indent="2"/>
    </xf>
    <xf numFmtId="165" fontId="6" fillId="29" borderId="0" xfId="105" quotePrefix="1" applyNumberFormat="1" applyFont="1" applyFill="1" applyAlignment="1">
      <alignment horizontal="right"/>
    </xf>
    <xf numFmtId="2" fontId="6" fillId="0" borderId="0" xfId="105" applyNumberFormat="1" applyFont="1" applyAlignment="1">
      <alignment horizontal="left" indent="1"/>
    </xf>
    <xf numFmtId="3" fontId="5" fillId="0" borderId="0" xfId="105" applyNumberFormat="1" applyFont="1" applyFill="1" applyAlignment="1">
      <alignment horizontal="right" wrapText="1"/>
    </xf>
    <xf numFmtId="165" fontId="5" fillId="0" borderId="0" xfId="105" applyNumberFormat="1" applyFont="1" applyAlignment="1">
      <alignment horizontal="right"/>
    </xf>
    <xf numFmtId="165" fontId="6" fillId="29" borderId="0" xfId="105" applyNumberFormat="1" applyFont="1" applyFill="1" applyAlignment="1">
      <alignment horizontal="right"/>
    </xf>
    <xf numFmtId="0" fontId="6" fillId="0" borderId="0" xfId="105" applyFont="1" applyFill="1"/>
    <xf numFmtId="0" fontId="6" fillId="0" borderId="3" xfId="105" applyFont="1" applyBorder="1" applyAlignment="1">
      <alignment horizontal="justify" vertical="center"/>
    </xf>
    <xf numFmtId="0" fontId="6" fillId="29" borderId="1" xfId="105" applyFont="1" applyFill="1" applyBorder="1" applyAlignment="1">
      <alignment horizontal="right" vertical="top" wrapText="1"/>
    </xf>
    <xf numFmtId="0" fontId="6" fillId="29" borderId="0" xfId="105" applyFont="1" applyFill="1" applyAlignment="1">
      <alignment horizontal="right" vertical="top" wrapText="1"/>
    </xf>
    <xf numFmtId="0" fontId="6" fillId="0" borderId="0" xfId="105" applyFont="1" applyFill="1" applyAlignment="1"/>
    <xf numFmtId="3" fontId="6" fillId="0" borderId="0" xfId="105" applyNumberFormat="1" applyFont="1" applyFill="1" applyAlignment="1">
      <alignment horizontal="right" vertical="top" wrapText="1"/>
    </xf>
    <xf numFmtId="0" fontId="5" fillId="0" borderId="0" xfId="105" applyFont="1" applyAlignment="1"/>
    <xf numFmtId="3" fontId="5" fillId="29" borderId="0" xfId="105" applyNumberFormat="1" applyFont="1" applyFill="1" applyAlignment="1">
      <alignment horizontal="right" vertical="top" wrapText="1"/>
    </xf>
    <xf numFmtId="3" fontId="5" fillId="0" borderId="0" xfId="105" applyNumberFormat="1" applyFont="1" applyFill="1" applyAlignment="1">
      <alignment horizontal="right" vertical="top" wrapText="1"/>
    </xf>
    <xf numFmtId="165" fontId="6" fillId="0" borderId="3" xfId="105" applyNumberFormat="1" applyFont="1" applyBorder="1"/>
    <xf numFmtId="3" fontId="6" fillId="0" borderId="0" xfId="105" applyNumberFormat="1" applyFont="1"/>
    <xf numFmtId="175" fontId="6" fillId="29" borderId="1" xfId="105" applyNumberFormat="1" applyFont="1" applyFill="1" applyBorder="1" applyAlignment="1">
      <alignment horizontal="right"/>
    </xf>
    <xf numFmtId="176" fontId="6" fillId="29" borderId="0" xfId="105" applyNumberFormat="1" applyFont="1" applyFill="1" applyAlignment="1">
      <alignment horizontal="right"/>
    </xf>
    <xf numFmtId="176" fontId="5" fillId="29" borderId="0" xfId="105" applyNumberFormat="1" applyFont="1" applyFill="1" applyAlignment="1">
      <alignment horizontal="right"/>
    </xf>
    <xf numFmtId="173" fontId="5" fillId="0" borderId="0" xfId="105" applyNumberFormat="1" applyFont="1" applyFill="1" applyAlignment="1">
      <alignment horizontal="right"/>
    </xf>
    <xf numFmtId="176" fontId="5" fillId="0" borderId="0" xfId="105" applyNumberFormat="1" applyFont="1"/>
    <xf numFmtId="165" fontId="6" fillId="29" borderId="0" xfId="105" applyNumberFormat="1" applyFont="1" applyFill="1" applyAlignment="1"/>
    <xf numFmtId="173" fontId="6" fillId="0" borderId="0" xfId="105" applyNumberFormat="1" applyFont="1" applyFill="1" applyAlignment="1">
      <alignment horizontal="right" vertical="top" wrapText="1"/>
    </xf>
    <xf numFmtId="0" fontId="9" fillId="0" borderId="0" xfId="105" applyFont="1" applyAlignment="1"/>
    <xf numFmtId="176" fontId="9" fillId="29" borderId="0" xfId="105" applyNumberFormat="1" applyFont="1" applyFill="1" applyAlignment="1">
      <alignment horizontal="right"/>
    </xf>
    <xf numFmtId="173" fontId="9" fillId="0" borderId="0" xfId="105" applyNumberFormat="1" applyFont="1" applyFill="1" applyAlignment="1">
      <alignment horizontal="right"/>
    </xf>
    <xf numFmtId="176" fontId="6" fillId="0" borderId="0" xfId="105" applyNumberFormat="1" applyFont="1"/>
    <xf numFmtId="0" fontId="6" fillId="0" borderId="0" xfId="105" quotePrefix="1" applyFont="1" applyFill="1" applyAlignment="1">
      <alignment horizontal="left" indent="1"/>
    </xf>
    <xf numFmtId="1" fontId="6" fillId="0" borderId="0" xfId="105" applyNumberFormat="1" applyFont="1" applyFill="1" applyAlignment="1">
      <alignment horizontal="right" vertical="top" wrapText="1"/>
    </xf>
    <xf numFmtId="176" fontId="6" fillId="29" borderId="0" xfId="105" quotePrefix="1" applyNumberFormat="1" applyFont="1" applyFill="1" applyAlignment="1">
      <alignment horizontal="right"/>
    </xf>
    <xf numFmtId="0" fontId="6" fillId="0" borderId="0" xfId="105" applyNumberFormat="1" applyFont="1" applyFill="1" applyAlignment="1">
      <alignment horizontal="right" vertical="top" wrapText="1"/>
    </xf>
    <xf numFmtId="173" fontId="5" fillId="0" borderId="0" xfId="105" applyNumberFormat="1" applyFont="1" applyFill="1" applyAlignment="1">
      <alignment horizontal="right" vertical="top" wrapText="1"/>
    </xf>
    <xf numFmtId="173" fontId="6" fillId="0" borderId="0" xfId="105" applyNumberFormat="1" applyFont="1"/>
    <xf numFmtId="0" fontId="4" fillId="0" borderId="0" xfId="93"/>
    <xf numFmtId="0" fontId="4" fillId="0" borderId="0" xfId="93" applyFill="1"/>
    <xf numFmtId="0" fontId="4" fillId="29" borderId="0" xfId="93" applyFill="1"/>
    <xf numFmtId="0" fontId="4" fillId="0" borderId="0" xfId="93" applyFont="1" applyFill="1"/>
    <xf numFmtId="0" fontId="4" fillId="0" borderId="0" xfId="93" applyFont="1"/>
    <xf numFmtId="0" fontId="6" fillId="0" borderId="1" xfId="93" applyFont="1" applyFill="1" applyBorder="1"/>
    <xf numFmtId="0" fontId="6" fillId="29" borderId="1" xfId="93" applyFont="1" applyFill="1" applyBorder="1" applyAlignment="1">
      <alignment horizontal="right" wrapText="1"/>
    </xf>
    <xf numFmtId="0" fontId="6" fillId="0" borderId="0" xfId="93" applyFont="1" applyFill="1"/>
    <xf numFmtId="0" fontId="6" fillId="0" borderId="0" xfId="93" applyFont="1" applyAlignment="1">
      <alignment horizontal="right" wrapText="1"/>
    </xf>
    <xf numFmtId="0" fontId="6" fillId="0" borderId="0" xfId="93" applyFont="1" applyFill="1" applyAlignment="1">
      <alignment horizontal="right"/>
    </xf>
    <xf numFmtId="0" fontId="6" fillId="0" borderId="0" xfId="93" applyFont="1" applyFill="1" applyAlignment="1">
      <alignment horizontal="right" wrapText="1"/>
    </xf>
    <xf numFmtId="0" fontId="6" fillId="29" borderId="0" xfId="93" applyFont="1" applyFill="1" applyAlignment="1">
      <alignment horizontal="right" wrapText="1"/>
    </xf>
    <xf numFmtId="0" fontId="54" fillId="0" borderId="0" xfId="93" applyFont="1" applyFill="1"/>
    <xf numFmtId="0" fontId="6" fillId="0" borderId="0" xfId="93" applyFont="1" applyAlignment="1">
      <alignment horizontal="right"/>
    </xf>
    <xf numFmtId="0" fontId="6" fillId="29" borderId="0" xfId="93" applyFont="1" applyFill="1" applyAlignment="1">
      <alignment horizontal="right"/>
    </xf>
    <xf numFmtId="0" fontId="9" fillId="0" borderId="0" xfId="93" applyFont="1" applyFill="1"/>
    <xf numFmtId="176" fontId="6" fillId="0" borderId="0" xfId="93" applyNumberFormat="1" applyFont="1" applyFill="1" applyAlignment="1">
      <alignment horizontal="right"/>
    </xf>
    <xf numFmtId="177" fontId="6" fillId="29" borderId="0" xfId="93" applyNumberFormat="1" applyFont="1" applyFill="1" applyAlignment="1">
      <alignment horizontal="right"/>
    </xf>
    <xf numFmtId="0" fontId="6" fillId="0" borderId="0" xfId="93" applyFont="1" applyFill="1" applyAlignment="1">
      <alignment horizontal="left" indent="1"/>
    </xf>
    <xf numFmtId="176" fontId="6" fillId="0" borderId="0" xfId="93" quotePrefix="1" applyNumberFormat="1" applyFont="1" applyFill="1" applyAlignment="1">
      <alignment horizontal="right"/>
    </xf>
    <xf numFmtId="176" fontId="6" fillId="29" borderId="0" xfId="93" applyNumberFormat="1" applyFont="1" applyFill="1" applyAlignment="1">
      <alignment horizontal="right"/>
    </xf>
    <xf numFmtId="176" fontId="9" fillId="0" borderId="1" xfId="93" applyNumberFormat="1" applyFont="1" applyFill="1" applyBorder="1" applyAlignment="1">
      <alignment horizontal="right"/>
    </xf>
    <xf numFmtId="176" fontId="54" fillId="0" borderId="1" xfId="93" applyNumberFormat="1" applyFont="1" applyFill="1" applyBorder="1" applyAlignment="1">
      <alignment horizontal="right"/>
    </xf>
    <xf numFmtId="0" fontId="9" fillId="0" borderId="0" xfId="105" applyFont="1" applyFill="1" applyAlignment="1"/>
    <xf numFmtId="165" fontId="9" fillId="0" borderId="0" xfId="105" applyNumberFormat="1" applyFont="1" applyFill="1"/>
    <xf numFmtId="165" fontId="6" fillId="0" borderId="0" xfId="105" quotePrefix="1" applyNumberFormat="1" applyFont="1" applyFill="1" applyAlignment="1">
      <alignment horizontal="right"/>
    </xf>
    <xf numFmtId="165" fontId="6" fillId="0" borderId="0" xfId="105" applyNumberFormat="1" applyFont="1" applyFill="1"/>
    <xf numFmtId="0" fontId="5" fillId="0" borderId="0" xfId="105" applyFont="1" applyAlignment="1">
      <alignment horizontal="center"/>
    </xf>
    <xf numFmtId="0" fontId="5" fillId="0" borderId="0" xfId="105" applyFont="1" applyFill="1" applyAlignment="1"/>
    <xf numFmtId="165" fontId="5" fillId="0" borderId="0" xfId="105" applyNumberFormat="1" applyFont="1" applyFill="1"/>
    <xf numFmtId="0" fontId="6" fillId="0" borderId="3" xfId="105" applyFont="1" applyBorder="1" applyAlignment="1"/>
    <xf numFmtId="0" fontId="55" fillId="0" borderId="0" xfId="105" applyFont="1" applyAlignment="1">
      <alignment horizontal="justify" vertical="center"/>
    </xf>
    <xf numFmtId="0" fontId="9" fillId="0" borderId="0" xfId="105" applyFont="1" applyFill="1" applyAlignment="1">
      <alignment horizontal="right"/>
    </xf>
    <xf numFmtId="0" fontId="6" fillId="0" borderId="0" xfId="105" applyFont="1" applyFill="1" applyBorder="1" applyAlignment="1"/>
    <xf numFmtId="0" fontId="6" fillId="0" borderId="0" xfId="105" applyFont="1" applyFill="1" applyBorder="1"/>
    <xf numFmtId="0" fontId="6" fillId="0" borderId="0" xfId="105" applyFont="1" applyFill="1" applyBorder="1" applyAlignment="1">
      <alignment horizontal="right" vertical="top" wrapText="1"/>
    </xf>
    <xf numFmtId="0" fontId="6" fillId="0" borderId="0" xfId="105" applyFont="1" applyFill="1" applyBorder="1" applyAlignment="1">
      <alignment horizontal="right" wrapText="1"/>
    </xf>
    <xf numFmtId="165" fontId="9" fillId="0" borderId="0" xfId="105" applyNumberFormat="1" applyFont="1" applyFill="1" applyBorder="1"/>
    <xf numFmtId="165" fontId="6" fillId="0" borderId="0" xfId="105" applyNumberFormat="1" applyFont="1" applyFill="1" applyBorder="1"/>
    <xf numFmtId="165" fontId="5" fillId="0" borderId="0" xfId="105" applyNumberFormat="1" applyFont="1" applyFill="1" applyBorder="1"/>
    <xf numFmtId="0" fontId="56" fillId="0" borderId="0" xfId="105" applyFont="1" applyAlignment="1">
      <alignment wrapText="1"/>
    </xf>
    <xf numFmtId="0" fontId="56" fillId="0" borderId="0" xfId="105" applyFont="1"/>
    <xf numFmtId="0" fontId="4" fillId="0" borderId="0" xfId="95" applyFont="1" applyAlignment="1"/>
    <xf numFmtId="0" fontId="6" fillId="0" borderId="0" xfId="95" applyFont="1"/>
    <xf numFmtId="0" fontId="1" fillId="0" borderId="0" xfId="95"/>
    <xf numFmtId="0" fontId="6" fillId="0" borderId="1" xfId="95" applyFont="1" applyFill="1" applyBorder="1" applyAlignment="1">
      <alignment horizontal="right" vertical="top" wrapText="1"/>
    </xf>
    <xf numFmtId="0" fontId="6" fillId="2" borderId="1" xfId="74" applyFont="1" applyFill="1" applyBorder="1" applyAlignment="1">
      <alignment horizontal="right" vertical="top" wrapText="1"/>
    </xf>
    <xf numFmtId="0" fontId="6" fillId="0" borderId="1" xfId="74" applyFont="1" applyFill="1" applyBorder="1" applyAlignment="1">
      <alignment horizontal="right" vertical="top" wrapText="1"/>
    </xf>
    <xf numFmtId="0" fontId="6" fillId="0" borderId="0" xfId="95" applyFont="1" applyFill="1" applyAlignment="1">
      <alignment horizontal="right" vertical="top" wrapText="1"/>
    </xf>
    <xf numFmtId="0" fontId="6" fillId="29" borderId="0" xfId="95" applyFont="1" applyFill="1" applyAlignment="1">
      <alignment horizontal="right" vertical="top" wrapText="1"/>
    </xf>
    <xf numFmtId="0" fontId="6" fillId="0" borderId="0" xfId="95" applyFont="1" applyAlignment="1"/>
    <xf numFmtId="0" fontId="6" fillId="0" borderId="0" xfId="95" applyFont="1" applyFill="1" applyAlignment="1"/>
    <xf numFmtId="0" fontId="6" fillId="29" borderId="0" xfId="95" applyFont="1" applyFill="1" applyAlignment="1">
      <alignment horizontal="right" wrapText="1"/>
    </xf>
    <xf numFmtId="0" fontId="6" fillId="0" borderId="0" xfId="95" applyFont="1" applyFill="1" applyAlignment="1">
      <alignment horizontal="right" wrapText="1"/>
    </xf>
    <xf numFmtId="0" fontId="9" fillId="0" borderId="0" xfId="95" applyFont="1" applyAlignment="1"/>
    <xf numFmtId="0" fontId="9" fillId="0" borderId="0" xfId="95" applyFont="1" applyFill="1" applyAlignment="1">
      <alignment horizontal="right"/>
    </xf>
    <xf numFmtId="165" fontId="9" fillId="29" borderId="0" xfId="95" applyNumberFormat="1" applyFont="1" applyFill="1" applyAlignment="1">
      <alignment horizontal="right"/>
    </xf>
    <xf numFmtId="165" fontId="9" fillId="0" borderId="0" xfId="95" applyNumberFormat="1" applyFont="1" applyFill="1" applyAlignment="1">
      <alignment horizontal="right"/>
    </xf>
    <xf numFmtId="0" fontId="6" fillId="0" borderId="0" xfId="95" applyFont="1" applyFill="1" applyAlignment="1">
      <alignment horizontal="right"/>
    </xf>
    <xf numFmtId="165" fontId="6" fillId="29" borderId="0" xfId="95" applyNumberFormat="1" applyFont="1" applyFill="1" applyAlignment="1">
      <alignment horizontal="right"/>
    </xf>
    <xf numFmtId="165" fontId="6" fillId="0" borderId="0" xfId="95" applyNumberFormat="1" applyFont="1" applyFill="1"/>
    <xf numFmtId="165" fontId="6" fillId="0" borderId="0" xfId="95" applyNumberFormat="1" applyFont="1" applyFill="1" applyAlignment="1">
      <alignment horizontal="right"/>
    </xf>
    <xf numFmtId="0" fontId="5" fillId="0" borderId="0" xfId="95" applyFont="1" applyAlignment="1"/>
    <xf numFmtId="0" fontId="5" fillId="0" borderId="0" xfId="95" applyFont="1" applyFill="1" applyAlignment="1">
      <alignment horizontal="right"/>
    </xf>
    <xf numFmtId="165" fontId="5" fillId="29" borderId="0" xfId="95" applyNumberFormat="1" applyFont="1" applyFill="1"/>
    <xf numFmtId="165" fontId="5" fillId="0" borderId="0" xfId="95" applyNumberFormat="1" applyFont="1" applyFill="1"/>
    <xf numFmtId="0" fontId="6" fillId="0" borderId="3" xfId="95" applyFont="1" applyBorder="1" applyAlignment="1"/>
    <xf numFmtId="0" fontId="6" fillId="0" borderId="3" xfId="95" applyFont="1" applyBorder="1"/>
    <xf numFmtId="0" fontId="6" fillId="0" borderId="3" xfId="95" applyFont="1" applyFill="1" applyBorder="1"/>
    <xf numFmtId="165" fontId="6" fillId="29" borderId="0" xfId="95" applyNumberFormat="1" applyFont="1" applyFill="1"/>
    <xf numFmtId="0" fontId="1" fillId="0" borderId="0" xfId="95" applyBorder="1"/>
    <xf numFmtId="0" fontId="12" fillId="0" borderId="0" xfId="95" applyFont="1" applyAlignment="1">
      <alignment horizontal="center"/>
    </xf>
    <xf numFmtId="0" fontId="58" fillId="0" borderId="0" xfId="95" applyFont="1" applyAlignment="1">
      <alignment horizontal="center"/>
    </xf>
    <xf numFmtId="0" fontId="1" fillId="0" borderId="0" xfId="95" applyAlignment="1"/>
    <xf numFmtId="0" fontId="6" fillId="0" borderId="1" xfId="95" applyFont="1" applyBorder="1" applyAlignment="1">
      <alignment horizontal="right" vertical="top"/>
    </xf>
    <xf numFmtId="0" fontId="6" fillId="0" borderId="0" xfId="95" applyFont="1" applyBorder="1" applyAlignment="1">
      <alignment horizontal="right" vertical="top"/>
    </xf>
    <xf numFmtId="0" fontId="6" fillId="0" borderId="0" xfId="0" applyFont="1" applyAlignment="1"/>
    <xf numFmtId="0" fontId="50" fillId="0" borderId="0" xfId="0" applyFont="1" applyAlignment="1">
      <alignment vertical="center"/>
    </xf>
    <xf numFmtId="0" fontId="4" fillId="0" borderId="0" xfId="0" applyFont="1" applyAlignment="1">
      <alignment horizontal="left" vertical="center"/>
    </xf>
    <xf numFmtId="0" fontId="21" fillId="0" borderId="0" xfId="0" applyFont="1"/>
    <xf numFmtId="0" fontId="21" fillId="0" borderId="0" xfId="0" applyFont="1" applyAlignment="1"/>
    <xf numFmtId="0" fontId="49" fillId="0" borderId="0" xfId="0" applyFont="1"/>
    <xf numFmtId="0" fontId="21" fillId="0" borderId="0" xfId="0" applyFont="1" applyAlignment="1">
      <alignment horizontal="center"/>
    </xf>
    <xf numFmtId="0" fontId="4" fillId="0" borderId="0" xfId="0" applyFont="1" applyFill="1" applyAlignment="1">
      <alignment horizontal="left" vertical="top"/>
    </xf>
    <xf numFmtId="0" fontId="4" fillId="0" borderId="0" xfId="98" applyFont="1"/>
    <xf numFmtId="0" fontId="21" fillId="0" borderId="0" xfId="99" applyFont="1"/>
    <xf numFmtId="0" fontId="21" fillId="0" borderId="0" xfId="105" applyFont="1" applyAlignment="1">
      <alignment horizontal="center"/>
    </xf>
    <xf numFmtId="0" fontId="21" fillId="0" borderId="0" xfId="105" applyFont="1"/>
    <xf numFmtId="0" fontId="21" fillId="0" borderId="0" xfId="93" applyFont="1"/>
    <xf numFmtId="0" fontId="21" fillId="0" borderId="0" xfId="93" applyFont="1" applyFill="1"/>
    <xf numFmtId="0" fontId="1" fillId="0" borderId="0" xfId="95" applyFont="1"/>
    <xf numFmtId="0" fontId="12" fillId="0" borderId="0" xfId="0" applyFont="1" applyAlignment="1">
      <alignment horizontal="center"/>
    </xf>
    <xf numFmtId="0" fontId="6" fillId="0" borderId="0" xfId="0" applyFont="1" applyAlignment="1">
      <alignment horizontal="right" wrapText="1"/>
    </xf>
    <xf numFmtId="0" fontId="6" fillId="0" borderId="0" xfId="0" applyFont="1" applyBorder="1" applyAlignment="1">
      <alignment horizontal="right" wrapText="1"/>
    </xf>
    <xf numFmtId="0" fontId="6" fillId="2" borderId="0" xfId="0" applyFont="1" applyFill="1" applyAlignment="1">
      <alignment horizontal="right" wrapText="1"/>
    </xf>
    <xf numFmtId="0" fontId="6" fillId="0" borderId="0" xfId="0" applyFont="1" applyFill="1" applyAlignment="1">
      <alignment horizontal="right" wrapText="1"/>
    </xf>
    <xf numFmtId="0" fontId="7" fillId="0" borderId="0" xfId="0" applyFont="1" applyAlignment="1">
      <alignment horizontal="center"/>
    </xf>
    <xf numFmtId="0" fontId="9" fillId="0" borderId="0" xfId="95" applyFont="1" applyFill="1" applyAlignment="1"/>
    <xf numFmtId="165" fontId="9" fillId="29" borderId="0" xfId="95" applyNumberFormat="1" applyFont="1" applyFill="1"/>
    <xf numFmtId="165" fontId="9" fillId="0" borderId="0" xfId="95" applyNumberFormat="1" applyFont="1" applyFill="1"/>
    <xf numFmtId="165" fontId="6" fillId="29" borderId="0" xfId="95" quotePrefix="1" applyNumberFormat="1" applyFont="1" applyFill="1" applyAlignment="1">
      <alignment horizontal="right"/>
    </xf>
    <xf numFmtId="0" fontId="5" fillId="0" borderId="0" xfId="95" applyFont="1" applyFill="1" applyAlignment="1"/>
    <xf numFmtId="0" fontId="1" fillId="0" borderId="3" xfId="95" applyBorder="1"/>
    <xf numFmtId="0" fontId="12" fillId="0" borderId="0" xfId="0" applyFont="1" applyAlignment="1">
      <alignment horizontal="center"/>
    </xf>
    <xf numFmtId="0" fontId="21" fillId="0" borderId="0" xfId="0" applyFont="1" applyAlignment="1">
      <alignment horizontal="center"/>
    </xf>
    <xf numFmtId="0" fontId="5" fillId="0" borderId="0" xfId="0" applyFont="1" applyAlignment="1">
      <alignment vertical="top"/>
    </xf>
    <xf numFmtId="0" fontId="6" fillId="0" borderId="0" xfId="0" applyFont="1" applyAlignment="1">
      <alignment horizontal="right" vertical="top" wrapText="1"/>
    </xf>
    <xf numFmtId="0" fontId="6" fillId="0" borderId="1" xfId="0" applyFont="1" applyBorder="1" applyAlignment="1">
      <alignment horizontal="right" wrapText="1"/>
    </xf>
    <xf numFmtId="0" fontId="6" fillId="0" borderId="0" xfId="0" applyFont="1" applyAlignment="1">
      <alignment horizontal="right" wrapText="1"/>
    </xf>
    <xf numFmtId="0" fontId="6" fillId="0" borderId="0" xfId="0" applyFont="1" applyBorder="1" applyAlignment="1">
      <alignment horizontal="right" wrapText="1"/>
    </xf>
    <xf numFmtId="0" fontId="6" fillId="2" borderId="0" xfId="0" applyFont="1" applyFill="1" applyBorder="1" applyAlignment="1">
      <alignment horizontal="right" wrapText="1"/>
    </xf>
    <xf numFmtId="0" fontId="6" fillId="2" borderId="0" xfId="0" applyFont="1" applyFill="1" applyAlignment="1">
      <alignment horizontal="right" wrapText="1"/>
    </xf>
    <xf numFmtId="0" fontId="6" fillId="0" borderId="0" xfId="0" applyFont="1" applyFill="1" applyBorder="1" applyAlignment="1">
      <alignment horizontal="right" wrapText="1"/>
    </xf>
    <xf numFmtId="0" fontId="6" fillId="0" borderId="0" xfId="0" applyFont="1" applyFill="1" applyAlignment="1">
      <alignment horizontal="right" wrapText="1"/>
    </xf>
    <xf numFmtId="0" fontId="6" fillId="0" borderId="1" xfId="0" applyFont="1" applyFill="1" applyBorder="1" applyAlignment="1">
      <alignment horizontal="right" wrapText="1"/>
    </xf>
    <xf numFmtId="0" fontId="6" fillId="0" borderId="2" xfId="0" applyFont="1" applyBorder="1" applyAlignment="1">
      <alignment horizontal="center" vertical="top" wrapText="1"/>
    </xf>
    <xf numFmtId="0" fontId="49" fillId="0" borderId="0" xfId="0" applyFont="1" applyAlignment="1">
      <alignment horizontal="center"/>
    </xf>
    <xf numFmtId="0" fontId="45" fillId="0" borderId="0" xfId="0" applyFont="1" applyAlignment="1">
      <alignment horizontal="center" vertical="center"/>
    </xf>
    <xf numFmtId="0" fontId="50" fillId="0" borderId="0" xfId="0" applyFont="1" applyAlignment="1">
      <alignment horizontal="center" vertical="center"/>
    </xf>
    <xf numFmtId="0" fontId="12" fillId="0" borderId="0" xfId="0" applyFont="1" applyAlignment="1">
      <alignment horizontal="center" vertical="center"/>
    </xf>
    <xf numFmtId="0" fontId="21" fillId="0" borderId="0" xfId="0" applyFont="1" applyAlignment="1">
      <alignment horizontal="center" vertical="center"/>
    </xf>
    <xf numFmtId="0" fontId="21" fillId="0" borderId="0" xfId="0" applyFont="1" applyAlignment="1">
      <alignment horizontal="center" vertical="top"/>
    </xf>
    <xf numFmtId="0" fontId="6" fillId="0" borderId="0" xfId="0" applyFont="1" applyAlignment="1">
      <alignment horizontal="left" vertical="top" wrapText="1"/>
    </xf>
    <xf numFmtId="0" fontId="6" fillId="0" borderId="0" xfId="0" applyFont="1" applyAlignment="1">
      <alignment horizontal="right" vertical="top" wrapText="1" indent="1"/>
    </xf>
    <xf numFmtId="0" fontId="61" fillId="0" borderId="0" xfId="0" applyFont="1" applyAlignment="1">
      <alignment horizontal="center"/>
    </xf>
    <xf numFmtId="0" fontId="6" fillId="0" borderId="0" xfId="0" applyFont="1" applyAlignment="1"/>
    <xf numFmtId="0" fontId="6" fillId="0" borderId="1" xfId="0" applyFont="1" applyFill="1" applyBorder="1" applyAlignment="1">
      <alignment horizontal="center"/>
    </xf>
    <xf numFmtId="0" fontId="4" fillId="0" borderId="0" xfId="0" applyFont="1" applyAlignment="1">
      <alignment horizontal="center"/>
    </xf>
    <xf numFmtId="0" fontId="6" fillId="0" borderId="0" xfId="0" applyFont="1" applyAlignment="1">
      <alignment horizontal="right" vertical="top"/>
    </xf>
    <xf numFmtId="0" fontId="6" fillId="0" borderId="2" xfId="0" applyFont="1" applyFill="1" applyBorder="1" applyAlignment="1">
      <alignment horizontal="center" vertical="top" wrapText="1"/>
    </xf>
    <xf numFmtId="0" fontId="6" fillId="0" borderId="2" xfId="97" applyFont="1" applyFill="1" applyBorder="1" applyAlignment="1">
      <alignment horizontal="center" vertical="top" wrapText="1"/>
    </xf>
    <xf numFmtId="0" fontId="6" fillId="0" borderId="2" xfId="97" applyFont="1" applyBorder="1" applyAlignment="1">
      <alignment horizontal="center" vertical="top" wrapText="1"/>
    </xf>
    <xf numFmtId="0" fontId="6" fillId="0" borderId="0" xfId="97" applyFont="1" applyAlignment="1">
      <alignment horizontal="right" vertical="top" wrapText="1"/>
    </xf>
    <xf numFmtId="0" fontId="12" fillId="0" borderId="0" xfId="97" applyFont="1" applyAlignment="1">
      <alignment horizontal="center"/>
    </xf>
    <xf numFmtId="0" fontId="4" fillId="0" borderId="0" xfId="97" applyFont="1" applyBorder="1" applyAlignment="1">
      <alignment horizontal="center"/>
    </xf>
    <xf numFmtId="0" fontId="4" fillId="0" borderId="0" xfId="97" applyFont="1" applyAlignment="1">
      <alignment horizontal="center"/>
    </xf>
    <xf numFmtId="0" fontId="7" fillId="0" borderId="0" xfId="0" applyFont="1" applyAlignment="1">
      <alignment horizontal="center"/>
    </xf>
    <xf numFmtId="0" fontId="6" fillId="0" borderId="0" xfId="0" applyFont="1" applyAlignment="1">
      <alignment horizontal="left" vertical="top"/>
    </xf>
    <xf numFmtId="164" fontId="6" fillId="0" borderId="2" xfId="7" applyNumberFormat="1" applyFont="1" applyBorder="1" applyAlignment="1">
      <alignment horizontal="center"/>
    </xf>
    <xf numFmtId="0" fontId="6" fillId="0" borderId="2" xfId="7" applyNumberFormat="1" applyFont="1" applyBorder="1" applyAlignment="1">
      <alignment horizontal="center"/>
    </xf>
    <xf numFmtId="0" fontId="4" fillId="0" borderId="0" xfId="0" applyFont="1" applyBorder="1" applyAlignment="1">
      <alignment horizontal="center"/>
    </xf>
    <xf numFmtId="0" fontId="4" fillId="0" borderId="0" xfId="0" applyFont="1" applyFill="1" applyBorder="1" applyAlignment="1">
      <alignment horizontal="center" vertical="top" wrapText="1"/>
    </xf>
    <xf numFmtId="0" fontId="6" fillId="0" borderId="0" xfId="98" applyFont="1" applyAlignment="1">
      <alignment horizontal="left" vertical="top" wrapText="1"/>
    </xf>
    <xf numFmtId="0" fontId="12" fillId="0" borderId="0" xfId="98" applyFont="1" applyAlignment="1">
      <alignment horizontal="center"/>
    </xf>
    <xf numFmtId="0" fontId="21" fillId="0" borderId="0" xfId="98" applyFont="1" applyAlignment="1">
      <alignment horizontal="center"/>
    </xf>
    <xf numFmtId="0" fontId="12" fillId="0" borderId="0" xfId="99" applyFont="1" applyAlignment="1">
      <alignment horizontal="center"/>
    </xf>
    <xf numFmtId="0" fontId="21" fillId="0" borderId="0" xfId="99" applyFont="1" applyAlignment="1">
      <alignment horizontal="center"/>
    </xf>
    <xf numFmtId="0" fontId="6" fillId="0" borderId="2" xfId="47" applyNumberFormat="1" applyFont="1" applyBorder="1" applyAlignment="1">
      <alignment horizontal="center"/>
    </xf>
    <xf numFmtId="0" fontId="6" fillId="0" borderId="1" xfId="57" applyFont="1" applyBorder="1" applyAlignment="1">
      <alignment horizontal="right" vertical="top"/>
    </xf>
    <xf numFmtId="0" fontId="6" fillId="0" borderId="0" xfId="57" applyFont="1" applyBorder="1" applyAlignment="1">
      <alignment horizontal="right" vertical="top"/>
    </xf>
    <xf numFmtId="0" fontId="6" fillId="0" borderId="0" xfId="57" applyFont="1" applyAlignment="1">
      <alignment vertical="top" wrapText="1"/>
    </xf>
    <xf numFmtId="0" fontId="4" fillId="0" borderId="0" xfId="57" applyAlignment="1">
      <alignment vertical="top" wrapText="1"/>
    </xf>
    <xf numFmtId="0" fontId="12" fillId="0" borderId="0" xfId="57" applyFont="1" applyAlignment="1">
      <alignment horizontal="center"/>
    </xf>
    <xf numFmtId="0" fontId="12" fillId="0" borderId="0" xfId="105" applyFont="1" applyAlignment="1">
      <alignment horizontal="center"/>
    </xf>
    <xf numFmtId="0" fontId="21" fillId="0" borderId="0" xfId="105" applyFont="1" applyAlignment="1">
      <alignment horizontal="center"/>
    </xf>
    <xf numFmtId="0" fontId="6" fillId="0" borderId="1" xfId="105" applyFont="1" applyBorder="1" applyAlignment="1">
      <alignment horizontal="right" vertical="top"/>
    </xf>
    <xf numFmtId="0" fontId="6" fillId="0" borderId="0" xfId="105" applyFont="1" applyBorder="1" applyAlignment="1">
      <alignment horizontal="right" vertical="top"/>
    </xf>
    <xf numFmtId="0" fontId="6" fillId="0" borderId="0" xfId="105" applyFont="1" applyAlignment="1">
      <alignment horizontal="justify" vertical="center" wrapText="1"/>
    </xf>
    <xf numFmtId="0" fontId="6" fillId="0" borderId="0" xfId="105" applyFont="1" applyAlignment="1">
      <alignment wrapText="1"/>
    </xf>
    <xf numFmtId="0" fontId="12" fillId="0" borderId="0" xfId="105" applyFont="1" applyAlignment="1">
      <alignment horizontal="center" wrapText="1"/>
    </xf>
    <xf numFmtId="0" fontId="6" fillId="0" borderId="0" xfId="105" applyFont="1" applyAlignment="1">
      <alignment horizontal="justify" vertical="top" wrapText="1"/>
    </xf>
    <xf numFmtId="0" fontId="6" fillId="0" borderId="0" xfId="105" applyFont="1" applyAlignment="1">
      <alignment vertical="top" wrapText="1"/>
    </xf>
    <xf numFmtId="0" fontId="6" fillId="0" borderId="3" xfId="105" applyFont="1" applyBorder="1" applyAlignment="1">
      <alignment horizontal="left" vertical="center"/>
    </xf>
    <xf numFmtId="0" fontId="12" fillId="0" borderId="0" xfId="93" applyFont="1" applyAlignment="1">
      <alignment horizontal="center"/>
    </xf>
    <xf numFmtId="0" fontId="21" fillId="0" borderId="0" xfId="93" applyFont="1" applyAlignment="1">
      <alignment horizontal="center"/>
    </xf>
    <xf numFmtId="0" fontId="6" fillId="0" borderId="1" xfId="93" applyFont="1" applyFill="1" applyBorder="1" applyAlignment="1">
      <alignment horizontal="right" wrapText="1"/>
    </xf>
    <xf numFmtId="0" fontId="6" fillId="0" borderId="0" xfId="93" applyFont="1" applyFill="1" applyBorder="1" applyAlignment="1">
      <alignment horizontal="right" wrapText="1"/>
    </xf>
    <xf numFmtId="0" fontId="6" fillId="0" borderId="2" xfId="93" applyFont="1" applyBorder="1" applyAlignment="1">
      <alignment horizontal="center" wrapText="1"/>
    </xf>
    <xf numFmtId="0" fontId="6" fillId="0" borderId="1" xfId="93" applyFont="1" applyBorder="1" applyAlignment="1">
      <alignment horizontal="right" wrapText="1"/>
    </xf>
    <xf numFmtId="0" fontId="6" fillId="0" borderId="0" xfId="93" applyFont="1" applyBorder="1" applyAlignment="1">
      <alignment horizontal="right" wrapText="1"/>
    </xf>
    <xf numFmtId="0" fontId="6" fillId="29" borderId="0" xfId="93" applyFont="1" applyFill="1" applyAlignment="1">
      <alignment horizontal="right" wrapText="1"/>
    </xf>
    <xf numFmtId="0" fontId="21" fillId="0" borderId="3" xfId="105" applyFont="1" applyBorder="1" applyAlignment="1">
      <alignment horizontal="center" wrapText="1"/>
    </xf>
    <xf numFmtId="0" fontId="6" fillId="0" borderId="0" xfId="105" applyFont="1" applyAlignment="1">
      <alignment horizontal="justify" wrapText="1"/>
    </xf>
    <xf numFmtId="0" fontId="4" fillId="0" borderId="0" xfId="105" applyAlignment="1"/>
    <xf numFmtId="0" fontId="12" fillId="0" borderId="0" xfId="95" applyFont="1" applyAlignment="1">
      <alignment horizontal="center" wrapText="1"/>
    </xf>
    <xf numFmtId="0" fontId="12" fillId="0" borderId="0" xfId="95" applyFont="1" applyAlignment="1">
      <alignment horizontal="center"/>
    </xf>
    <xf numFmtId="0" fontId="1" fillId="0" borderId="0" xfId="95" applyAlignment="1"/>
    <xf numFmtId="0" fontId="6" fillId="0" borderId="1" xfId="95" applyFont="1" applyBorder="1" applyAlignment="1">
      <alignment horizontal="right" vertical="top"/>
    </xf>
    <xf numFmtId="0" fontId="6" fillId="0" borderId="0" xfId="95" applyFont="1" applyBorder="1" applyAlignment="1">
      <alignment horizontal="right" vertical="top"/>
    </xf>
    <xf numFmtId="0" fontId="57" fillId="0" borderId="0" xfId="95" applyFont="1" applyAlignment="1"/>
    <xf numFmtId="0" fontId="4" fillId="0" borderId="3" xfId="105" applyFont="1" applyBorder="1" applyAlignment="1">
      <alignment horizontal="center" wrapText="1"/>
    </xf>
  </cellXfs>
  <cellStyles count="106">
    <cellStyle name="20% - Accent1 2" xfId="9" xr:uid="{00000000-0005-0000-0000-000000000000}"/>
    <cellStyle name="20% - Accent2 2" xfId="10" xr:uid="{00000000-0005-0000-0000-000001000000}"/>
    <cellStyle name="20% - Accent3 2" xfId="11" xr:uid="{00000000-0005-0000-0000-000002000000}"/>
    <cellStyle name="20% - Accent4 2" xfId="12" xr:uid="{00000000-0005-0000-0000-000003000000}"/>
    <cellStyle name="20% - Accent5 2" xfId="13" xr:uid="{00000000-0005-0000-0000-000004000000}"/>
    <cellStyle name="20% - Accent6 2" xfId="14" xr:uid="{00000000-0005-0000-0000-000005000000}"/>
    <cellStyle name="40% - Accent1 2" xfId="15" xr:uid="{00000000-0005-0000-0000-000006000000}"/>
    <cellStyle name="40% - Accent2 2" xfId="16" xr:uid="{00000000-0005-0000-0000-000007000000}"/>
    <cellStyle name="40% - Accent3 2" xfId="17" xr:uid="{00000000-0005-0000-0000-000008000000}"/>
    <cellStyle name="40% - Accent4 2" xfId="18" xr:uid="{00000000-0005-0000-0000-000009000000}"/>
    <cellStyle name="40% - Accent5 2" xfId="19" xr:uid="{00000000-0005-0000-0000-00000A000000}"/>
    <cellStyle name="40% - Accent6 2" xfId="20" xr:uid="{00000000-0005-0000-0000-00000B000000}"/>
    <cellStyle name="60% - Accent1 2" xfId="21" xr:uid="{00000000-0005-0000-0000-00000C000000}"/>
    <cellStyle name="60% - Accent2 2" xfId="22" xr:uid="{00000000-0005-0000-0000-00000D000000}"/>
    <cellStyle name="60% - Accent3 2" xfId="23" xr:uid="{00000000-0005-0000-0000-00000E000000}"/>
    <cellStyle name="60% - Accent4 2" xfId="24" xr:uid="{00000000-0005-0000-0000-00000F000000}"/>
    <cellStyle name="60% - Accent5 2" xfId="25" xr:uid="{00000000-0005-0000-0000-000010000000}"/>
    <cellStyle name="60% - Accent6 2" xfId="26" xr:uid="{00000000-0005-0000-0000-000011000000}"/>
    <cellStyle name="Accent1 2" xfId="27" xr:uid="{00000000-0005-0000-0000-000012000000}"/>
    <cellStyle name="Accent2 2" xfId="28" xr:uid="{00000000-0005-0000-0000-000013000000}"/>
    <cellStyle name="Accent3 2" xfId="29" xr:uid="{00000000-0005-0000-0000-000014000000}"/>
    <cellStyle name="Accent4 2" xfId="30" xr:uid="{00000000-0005-0000-0000-000015000000}"/>
    <cellStyle name="Accent5 2" xfId="31" xr:uid="{00000000-0005-0000-0000-000016000000}"/>
    <cellStyle name="Accent6 2" xfId="32" xr:uid="{00000000-0005-0000-0000-000017000000}"/>
    <cellStyle name="Bad 2" xfId="33" xr:uid="{00000000-0005-0000-0000-000018000000}"/>
    <cellStyle name="Calculation 2" xfId="34" xr:uid="{00000000-0005-0000-0000-000019000000}"/>
    <cellStyle name="Check Cell 2" xfId="35" xr:uid="{00000000-0005-0000-0000-00001A000000}"/>
    <cellStyle name="Comma" xfId="1" builtinId="3"/>
    <cellStyle name="Comma [0]" xfId="2" builtinId="6"/>
    <cellStyle name="Comma 2" xfId="56" xr:uid="{00000000-0005-0000-0000-00001D000000}"/>
    <cellStyle name="Comma 2 2" xfId="84" xr:uid="{00000000-0005-0000-0000-00001E000000}"/>
    <cellStyle name="Explanatory Text 2" xfId="36" xr:uid="{00000000-0005-0000-0000-00001F000000}"/>
    <cellStyle name="Good 2" xfId="37" xr:uid="{00000000-0005-0000-0000-000020000000}"/>
    <cellStyle name="Heading 1 2" xfId="38" xr:uid="{00000000-0005-0000-0000-000021000000}"/>
    <cellStyle name="Heading 2 2" xfId="39" xr:uid="{00000000-0005-0000-0000-000022000000}"/>
    <cellStyle name="Heading 3 2" xfId="40" xr:uid="{00000000-0005-0000-0000-000023000000}"/>
    <cellStyle name="Heading 4 2" xfId="41" xr:uid="{00000000-0005-0000-0000-000024000000}"/>
    <cellStyle name="Input 2" xfId="42" xr:uid="{00000000-0005-0000-0000-000025000000}"/>
    <cellStyle name="Linked Cell 2" xfId="43" xr:uid="{00000000-0005-0000-0000-000026000000}"/>
    <cellStyle name="Neutral 2" xfId="44" xr:uid="{00000000-0005-0000-0000-000027000000}"/>
    <cellStyle name="Normal" xfId="0" builtinId="0"/>
    <cellStyle name="Normal - Style1 2" xfId="105" xr:uid="{00000000-0005-0000-0000-000029000000}"/>
    <cellStyle name="Normal 104" xfId="57" xr:uid="{00000000-0005-0000-0000-00002A000000}"/>
    <cellStyle name="Normal 105" xfId="58" xr:uid="{00000000-0005-0000-0000-00002B000000}"/>
    <cellStyle name="Normal 105 2" xfId="85" xr:uid="{00000000-0005-0000-0000-00002C000000}"/>
    <cellStyle name="Normal 106" xfId="59" xr:uid="{00000000-0005-0000-0000-00002D000000}"/>
    <cellStyle name="Normal 107" xfId="60" xr:uid="{00000000-0005-0000-0000-00002E000000}"/>
    <cellStyle name="Normal 2" xfId="8" xr:uid="{00000000-0005-0000-0000-00002F000000}"/>
    <cellStyle name="Normal 2 2" xfId="93" xr:uid="{00000000-0005-0000-0000-000030000000}"/>
    <cellStyle name="Normal 2 3" xfId="95" xr:uid="{00000000-0005-0000-0000-000031000000}"/>
    <cellStyle name="Normal 2 4" xfId="96" xr:uid="{00000000-0005-0000-0000-000032000000}"/>
    <cellStyle name="Normal 2 5" xfId="94" xr:uid="{00000000-0005-0000-0000-000033000000}"/>
    <cellStyle name="Normal 3" xfId="54" xr:uid="{00000000-0005-0000-0000-000034000000}"/>
    <cellStyle name="Normal 4" xfId="55" xr:uid="{00000000-0005-0000-0000-000035000000}"/>
    <cellStyle name="Normal 4 2" xfId="83" xr:uid="{00000000-0005-0000-0000-000036000000}"/>
    <cellStyle name="Normal 5" xfId="92" xr:uid="{00000000-0005-0000-0000-000037000000}"/>
    <cellStyle name="Normal 546" xfId="61" xr:uid="{00000000-0005-0000-0000-000038000000}"/>
    <cellStyle name="Normal 546 2" xfId="86" xr:uid="{00000000-0005-0000-0000-000039000000}"/>
    <cellStyle name="Normal 549" xfId="62" xr:uid="{00000000-0005-0000-0000-00003A000000}"/>
    <cellStyle name="Normal 549 2" xfId="87" xr:uid="{00000000-0005-0000-0000-00003B000000}"/>
    <cellStyle name="Normal 550" xfId="63" xr:uid="{00000000-0005-0000-0000-00003C000000}"/>
    <cellStyle name="Normal 551" xfId="64" xr:uid="{00000000-0005-0000-0000-00003D000000}"/>
    <cellStyle name="Normal 552" xfId="65" xr:uid="{00000000-0005-0000-0000-00003E000000}"/>
    <cellStyle name="Normal 553" xfId="66" xr:uid="{00000000-0005-0000-0000-00003F000000}"/>
    <cellStyle name="Normal 554" xfId="67" xr:uid="{00000000-0005-0000-0000-000040000000}"/>
    <cellStyle name="Normal 555" xfId="68" xr:uid="{00000000-0005-0000-0000-000041000000}"/>
    <cellStyle name="Normal 556" xfId="69" xr:uid="{00000000-0005-0000-0000-000042000000}"/>
    <cellStyle name="Normal 557" xfId="70" xr:uid="{00000000-0005-0000-0000-000043000000}"/>
    <cellStyle name="Normal 558" xfId="71" xr:uid="{00000000-0005-0000-0000-000044000000}"/>
    <cellStyle name="Normal 559" xfId="104" xr:uid="{00000000-0005-0000-0000-000045000000}"/>
    <cellStyle name="Normal 560" xfId="72" xr:uid="{00000000-0005-0000-0000-000046000000}"/>
    <cellStyle name="Normal 562" xfId="73" xr:uid="{00000000-0005-0000-0000-000047000000}"/>
    <cellStyle name="Normal 566" xfId="74" xr:uid="{00000000-0005-0000-0000-000048000000}"/>
    <cellStyle name="Normal 567" xfId="75" xr:uid="{00000000-0005-0000-0000-000049000000}"/>
    <cellStyle name="Normal 568" xfId="76" xr:uid="{00000000-0005-0000-0000-00004A000000}"/>
    <cellStyle name="Normal 569" xfId="77" xr:uid="{00000000-0005-0000-0000-00004B000000}"/>
    <cellStyle name="Normal 570" xfId="78" xr:uid="{00000000-0005-0000-0000-00004C000000}"/>
    <cellStyle name="Normal 572" xfId="79" xr:uid="{00000000-0005-0000-0000-00004D000000}"/>
    <cellStyle name="Normal 572 2" xfId="88" xr:uid="{00000000-0005-0000-0000-00004E000000}"/>
    <cellStyle name="Normal 6" xfId="102" xr:uid="{00000000-0005-0000-0000-00004F000000}"/>
    <cellStyle name="Normal 7" xfId="103" xr:uid="{00000000-0005-0000-0000-000050000000}"/>
    <cellStyle name="Normal_1049 TIMS queries" xfId="3" xr:uid="{00000000-0005-0000-0000-000051000000}"/>
    <cellStyle name="Normal_Appendix 5 Pasting Data" xfId="98" xr:uid="{00000000-0005-0000-0000-000052000000}"/>
    <cellStyle name="Normal_Appendix 5 Pasting Data 2" xfId="101" xr:uid="{00000000-0005-0000-0000-000053000000}"/>
    <cellStyle name="Normal_Borrowings" xfId="4" xr:uid="{00000000-0005-0000-0000-000054000000}"/>
    <cellStyle name="Normal_Dec 2010 Pasting Data" xfId="99" xr:uid="{00000000-0005-0000-0000-000055000000}"/>
    <cellStyle name="Normal_December Pasting Data formatted2" xfId="97" xr:uid="{00000000-0005-0000-0000-000056000000}"/>
    <cellStyle name="Normal_GG - OS" xfId="5" xr:uid="{00000000-0005-0000-0000-000057000000}"/>
    <cellStyle name="Normal_Operating Revenue Tables Pasting Data prior year balance" xfId="100" xr:uid="{00000000-0005-0000-0000-000058000000}"/>
    <cellStyle name="Normal_Other Financial Assets" xfId="6" xr:uid="{00000000-0005-0000-0000-000059000000}"/>
    <cellStyle name="Note 2" xfId="45" xr:uid="{00000000-0005-0000-0000-00005A000000}"/>
    <cellStyle name="Output 2" xfId="46" xr:uid="{00000000-0005-0000-0000-00005B000000}"/>
    <cellStyle name="Percent" xfId="7" builtinId="5"/>
    <cellStyle name="Percent 10" xfId="47" xr:uid="{00000000-0005-0000-0000-00005D000000}"/>
    <cellStyle name="Percent 2" xfId="48" xr:uid="{00000000-0005-0000-0000-00005E000000}"/>
    <cellStyle name="Percent 20" xfId="81" xr:uid="{00000000-0005-0000-0000-00005F000000}"/>
    <cellStyle name="Percent 20 2" xfId="90" xr:uid="{00000000-0005-0000-0000-000060000000}"/>
    <cellStyle name="Percent 27" xfId="82" xr:uid="{00000000-0005-0000-0000-000061000000}"/>
    <cellStyle name="Percent 27 2" xfId="91" xr:uid="{00000000-0005-0000-0000-000062000000}"/>
    <cellStyle name="Percent 3" xfId="80" xr:uid="{00000000-0005-0000-0000-000063000000}"/>
    <cellStyle name="Percent 3 2" xfId="89" xr:uid="{00000000-0005-0000-0000-000064000000}"/>
    <cellStyle name="Style1" xfId="49" xr:uid="{00000000-0005-0000-0000-000065000000}"/>
    <cellStyle name="Style8" xfId="50" xr:uid="{00000000-0005-0000-0000-000066000000}"/>
    <cellStyle name="Title 2" xfId="51" xr:uid="{00000000-0005-0000-0000-000067000000}"/>
    <cellStyle name="Total 2" xfId="52" xr:uid="{00000000-0005-0000-0000-000068000000}"/>
    <cellStyle name="Warning Text 2" xfId="53" xr:uid="{00000000-0005-0000-0000-00006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4.emf"/></Relationships>
</file>

<file path=xl/drawings/_rels/drawing4.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7.emf"/></Relationships>
</file>

<file path=xl/drawings/_rels/drawing6.xml.rels><?xml version="1.0" encoding="UTF-8" standalone="yes"?>
<Relationships xmlns="http://schemas.openxmlformats.org/package/2006/relationships"><Relationship Id="rId1" Type="http://schemas.openxmlformats.org/officeDocument/2006/relationships/image" Target="../media/image8.png"/></Relationships>
</file>

<file path=xl/drawings/_rels/drawing7.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6</xdr:col>
      <xdr:colOff>542925</xdr:colOff>
      <xdr:row>6</xdr:row>
      <xdr:rowOff>28576</xdr:rowOff>
    </xdr:from>
    <xdr:to>
      <xdr:col>10</xdr:col>
      <xdr:colOff>76200</xdr:colOff>
      <xdr:row>21</xdr:row>
      <xdr:rowOff>85725</xdr:rowOff>
    </xdr:to>
    <xdr:pic>
      <xdr:nvPicPr>
        <xdr:cNvPr id="5" name="Picture 4">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29175" y="1066801"/>
          <a:ext cx="3228975" cy="2486024"/>
        </a:xfrm>
        <a:prstGeom prst="rect">
          <a:avLst/>
        </a:prstGeom>
        <a:noFill/>
      </xdr:spPr>
    </xdr:pic>
    <xdr:clientData/>
  </xdr:twoCellAnchor>
  <xdr:twoCellAnchor editAs="oneCell">
    <xdr:from>
      <xdr:col>0</xdr:col>
      <xdr:colOff>285749</xdr:colOff>
      <xdr:row>6</xdr:row>
      <xdr:rowOff>142875</xdr:rowOff>
    </xdr:from>
    <xdr:to>
      <xdr:col>4</xdr:col>
      <xdr:colOff>238124</xdr:colOff>
      <xdr:row>20</xdr:row>
      <xdr:rowOff>142875</xdr:rowOff>
    </xdr:to>
    <xdr:pic>
      <xdr:nvPicPr>
        <xdr:cNvPr id="6" name="Picture 5">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5749" y="1181100"/>
          <a:ext cx="3019425" cy="22669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238125</xdr:colOff>
      <xdr:row>2</xdr:row>
      <xdr:rowOff>9525</xdr:rowOff>
    </xdr:from>
    <xdr:to>
      <xdr:col>9</xdr:col>
      <xdr:colOff>283845</xdr:colOff>
      <xdr:row>24</xdr:row>
      <xdr:rowOff>74295</xdr:rowOff>
    </xdr:to>
    <xdr:pic>
      <xdr:nvPicPr>
        <xdr:cNvPr id="2" name="Picture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5" y="495300"/>
          <a:ext cx="5579745" cy="362712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257175</xdr:colOff>
      <xdr:row>5</xdr:row>
      <xdr:rowOff>19050</xdr:rowOff>
    </xdr:from>
    <xdr:to>
      <xdr:col>6</xdr:col>
      <xdr:colOff>417195</xdr:colOff>
      <xdr:row>27</xdr:row>
      <xdr:rowOff>80645</xdr:rowOff>
    </xdr:to>
    <xdr:pic>
      <xdr:nvPicPr>
        <xdr:cNvPr id="3" name="Picture 2">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7175" y="1009650"/>
          <a:ext cx="5579745" cy="362394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209550</xdr:colOff>
      <xdr:row>5</xdr:row>
      <xdr:rowOff>114300</xdr:rowOff>
    </xdr:from>
    <xdr:to>
      <xdr:col>4</xdr:col>
      <xdr:colOff>581025</xdr:colOff>
      <xdr:row>20</xdr:row>
      <xdr:rowOff>9525</xdr:rowOff>
    </xdr:to>
    <xdr:pic>
      <xdr:nvPicPr>
        <xdr:cNvPr id="2" name="Picture 1">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0" y="923925"/>
          <a:ext cx="3143250" cy="2324100"/>
        </a:xfrm>
        <a:prstGeom prst="rect">
          <a:avLst/>
        </a:prstGeom>
        <a:noFill/>
      </xdr:spPr>
    </xdr:pic>
    <xdr:clientData/>
  </xdr:twoCellAnchor>
  <xdr:twoCellAnchor editAs="oneCell">
    <xdr:from>
      <xdr:col>6</xdr:col>
      <xdr:colOff>104775</xdr:colOff>
      <xdr:row>5</xdr:row>
      <xdr:rowOff>47624</xdr:rowOff>
    </xdr:from>
    <xdr:to>
      <xdr:col>11</xdr:col>
      <xdr:colOff>409574</xdr:colOff>
      <xdr:row>20</xdr:row>
      <xdr:rowOff>9525</xdr:rowOff>
    </xdr:to>
    <xdr:pic>
      <xdr:nvPicPr>
        <xdr:cNvPr id="3" name="Picture 2">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62375" y="857249"/>
          <a:ext cx="3352799" cy="2390776"/>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257175</xdr:colOff>
      <xdr:row>4</xdr:row>
      <xdr:rowOff>114300</xdr:rowOff>
    </xdr:from>
    <xdr:to>
      <xdr:col>8</xdr:col>
      <xdr:colOff>55245</xdr:colOff>
      <xdr:row>27</xdr:row>
      <xdr:rowOff>15875</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7175" y="600075"/>
          <a:ext cx="5579745" cy="362585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333375</xdr:colOff>
      <xdr:row>5</xdr:row>
      <xdr:rowOff>0</xdr:rowOff>
    </xdr:from>
    <xdr:to>
      <xdr:col>6</xdr:col>
      <xdr:colOff>150495</xdr:colOff>
      <xdr:row>27</xdr:row>
      <xdr:rowOff>90805</xdr:rowOff>
    </xdr:to>
    <xdr:pic>
      <xdr:nvPicPr>
        <xdr:cNvPr id="3" name="Picture 2">
          <a:extLst>
            <a:ext uri="{FF2B5EF4-FFF2-40B4-BE49-F238E27FC236}">
              <a16:creationId xmlns:a16="http://schemas.microsoft.com/office/drawing/2014/main" id="{00000000-0008-0000-06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5" y="904875"/>
          <a:ext cx="5579745" cy="3653155"/>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4</xdr:row>
      <xdr:rowOff>114300</xdr:rowOff>
    </xdr:from>
    <xdr:to>
      <xdr:col>6</xdr:col>
      <xdr:colOff>102870</xdr:colOff>
      <xdr:row>27</xdr:row>
      <xdr:rowOff>43180</xdr:rowOff>
    </xdr:to>
    <xdr:pic>
      <xdr:nvPicPr>
        <xdr:cNvPr id="3" name="Picture 2">
          <a:extLst>
            <a:ext uri="{FF2B5EF4-FFF2-40B4-BE49-F238E27FC236}">
              <a16:creationId xmlns:a16="http://schemas.microsoft.com/office/drawing/2014/main" id="{00000000-0008-0000-09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857250"/>
          <a:ext cx="5579745" cy="3653155"/>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oneCellAnchor>
    <xdr:from>
      <xdr:col>1</xdr:col>
      <xdr:colOff>0</xdr:colOff>
      <xdr:row>22</xdr:row>
      <xdr:rowOff>0</xdr:rowOff>
    </xdr:from>
    <xdr:ext cx="184731" cy="264560"/>
    <xdr:sp macro="" textlink="">
      <xdr:nvSpPr>
        <xdr:cNvPr id="2" name="TextBox 1">
          <a:extLst>
            <a:ext uri="{FF2B5EF4-FFF2-40B4-BE49-F238E27FC236}">
              <a16:creationId xmlns:a16="http://schemas.microsoft.com/office/drawing/2014/main" id="{00000000-0008-0000-2A00-000002000000}"/>
            </a:ext>
          </a:extLst>
        </xdr:cNvPr>
        <xdr:cNvSpPr txBox="1"/>
      </xdr:nvSpPr>
      <xdr:spPr>
        <a:xfrm>
          <a:off x="3695700" y="3181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5.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3"/>
  <sheetViews>
    <sheetView showGridLines="0" tabSelected="1" zoomScaleNormal="100" workbookViewId="0"/>
  </sheetViews>
  <sheetFormatPr defaultRowHeight="11.25" x14ac:dyDescent="0.2"/>
  <cols>
    <col min="1" max="1" width="26" style="12" customWidth="1"/>
    <col min="2" max="2" width="9.7109375" style="295" customWidth="1"/>
    <col min="3" max="4" width="9.7109375" style="5" customWidth="1"/>
    <col min="5" max="5" width="2.7109375" style="5" customWidth="1"/>
    <col min="6" max="8" width="9.7109375" style="5" customWidth="1"/>
    <col min="9" max="16384" width="9.140625" style="5"/>
  </cols>
  <sheetData>
    <row r="1" spans="1:8" ht="12.75" x14ac:dyDescent="0.2">
      <c r="A1" s="199" t="s">
        <v>560</v>
      </c>
      <c r="B1" s="199"/>
    </row>
    <row r="2" spans="1:8" ht="12.75" x14ac:dyDescent="0.2">
      <c r="A2" s="199"/>
      <c r="B2" s="199"/>
    </row>
    <row r="3" spans="1:8" ht="15.75" x14ac:dyDescent="0.25">
      <c r="A3" s="672" t="s">
        <v>6</v>
      </c>
      <c r="B3" s="672"/>
      <c r="C3" s="672"/>
      <c r="D3" s="672"/>
      <c r="E3" s="672"/>
      <c r="F3" s="672"/>
      <c r="G3" s="672"/>
      <c r="H3" s="672"/>
    </row>
    <row r="4" spans="1:8" s="648" customFormat="1" ht="14.25" x14ac:dyDescent="0.2">
      <c r="A4" s="673" t="s">
        <v>7</v>
      </c>
      <c r="B4" s="673"/>
      <c r="C4" s="673"/>
      <c r="D4" s="673"/>
      <c r="E4" s="673"/>
      <c r="F4" s="673"/>
      <c r="G4" s="673"/>
      <c r="H4" s="673"/>
    </row>
    <row r="6" spans="1:8" ht="12.75" customHeight="1" x14ac:dyDescent="0.2">
      <c r="A6" s="4"/>
      <c r="B6" s="684" t="s">
        <v>548</v>
      </c>
      <c r="C6" s="684"/>
      <c r="D6" s="684"/>
      <c r="E6" s="1"/>
      <c r="F6" s="684" t="s">
        <v>541</v>
      </c>
      <c r="G6" s="684"/>
      <c r="H6" s="684"/>
    </row>
    <row r="7" spans="1:8" ht="30" customHeight="1" x14ac:dyDescent="0.2">
      <c r="A7" s="674"/>
      <c r="B7" s="683" t="s">
        <v>546</v>
      </c>
      <c r="C7" s="679" t="s">
        <v>532</v>
      </c>
      <c r="D7" s="676" t="s">
        <v>549</v>
      </c>
      <c r="E7" s="675"/>
      <c r="F7" s="683" t="s">
        <v>546</v>
      </c>
      <c r="G7" s="681" t="s">
        <v>532</v>
      </c>
      <c r="H7" s="676" t="s">
        <v>550</v>
      </c>
    </row>
    <row r="8" spans="1:8" ht="3" customHeight="1" x14ac:dyDescent="0.2">
      <c r="A8" s="674"/>
      <c r="B8" s="682"/>
      <c r="C8" s="680"/>
      <c r="D8" s="677"/>
      <c r="E8" s="675"/>
      <c r="F8" s="682"/>
      <c r="G8" s="682"/>
      <c r="H8" s="678"/>
    </row>
    <row r="9" spans="1:8" x14ac:dyDescent="0.2">
      <c r="A9" s="674"/>
      <c r="B9" s="24" t="s">
        <v>0</v>
      </c>
      <c r="C9" s="157" t="s">
        <v>0</v>
      </c>
      <c r="D9" s="290" t="s">
        <v>0</v>
      </c>
      <c r="E9" s="675"/>
      <c r="F9" s="290" t="s">
        <v>0</v>
      </c>
      <c r="G9" s="24" t="s">
        <v>0</v>
      </c>
      <c r="H9" s="290" t="s">
        <v>0</v>
      </c>
    </row>
    <row r="10" spans="1:8" ht="3" customHeight="1" x14ac:dyDescent="0.2">
      <c r="A10" s="7"/>
      <c r="B10" s="7"/>
      <c r="C10" s="8"/>
      <c r="D10" s="9"/>
      <c r="E10" s="10"/>
      <c r="F10" s="290"/>
      <c r="G10" s="10"/>
      <c r="H10" s="10"/>
    </row>
    <row r="11" spans="1:8" x14ac:dyDescent="0.2">
      <c r="A11" s="7" t="s">
        <v>1</v>
      </c>
      <c r="B11" s="89">
        <v>-32.276000000002568</v>
      </c>
      <c r="C11" s="68">
        <v>-701.15100000000166</v>
      </c>
      <c r="D11" s="69">
        <v>-2604.9410000000025</v>
      </c>
      <c r="E11" s="70"/>
      <c r="F11" s="69">
        <v>-931.52500000000146</v>
      </c>
      <c r="G11" s="69">
        <v>-1445.1740000000009</v>
      </c>
      <c r="H11" s="69">
        <v>-2473.7529999999897</v>
      </c>
    </row>
    <row r="12" spans="1:8" x14ac:dyDescent="0.2">
      <c r="A12" s="7" t="s">
        <v>2</v>
      </c>
      <c r="B12" s="89"/>
      <c r="C12" s="68">
        <v>109501.045</v>
      </c>
      <c r="D12" s="69">
        <v>107319.205</v>
      </c>
      <c r="E12" s="71"/>
      <c r="F12" s="69"/>
      <c r="G12" s="69">
        <v>115543.443</v>
      </c>
      <c r="H12" s="69">
        <v>110189.065</v>
      </c>
    </row>
    <row r="13" spans="1:8" x14ac:dyDescent="0.2">
      <c r="A13" s="7" t="s">
        <v>501</v>
      </c>
      <c r="B13" s="89">
        <v>144.43100000000163</v>
      </c>
      <c r="C13" s="68">
        <v>1378.6610000000019</v>
      </c>
      <c r="D13" s="69">
        <v>-188.64400000000023</v>
      </c>
      <c r="E13" s="71"/>
      <c r="F13" s="69">
        <v>275.52799999999979</v>
      </c>
      <c r="G13" s="69">
        <v>1279.9359999999997</v>
      </c>
      <c r="H13" s="69">
        <v>66.080000000001746</v>
      </c>
    </row>
    <row r="14" spans="1:8" ht="3" customHeight="1" x14ac:dyDescent="0.2">
      <c r="A14" s="6"/>
      <c r="B14" s="89"/>
      <c r="C14" s="68"/>
      <c r="D14" s="69"/>
      <c r="E14" s="72"/>
      <c r="F14" s="69"/>
      <c r="G14" s="69"/>
      <c r="H14" s="69"/>
    </row>
    <row r="15" spans="1:8" x14ac:dyDescent="0.2">
      <c r="A15" s="11" t="s">
        <v>3</v>
      </c>
      <c r="B15" s="89"/>
      <c r="C15" s="68"/>
      <c r="D15" s="69"/>
      <c r="E15" s="71"/>
      <c r="F15" s="69"/>
      <c r="G15" s="69"/>
      <c r="H15" s="69"/>
    </row>
    <row r="16" spans="1:8" x14ac:dyDescent="0.2">
      <c r="A16" s="7" t="s">
        <v>4</v>
      </c>
      <c r="B16" s="89">
        <v>-401.8720000000028</v>
      </c>
      <c r="C16" s="68">
        <v>-1260.8910000000019</v>
      </c>
      <c r="D16" s="69">
        <v>-3878.0470000000023</v>
      </c>
      <c r="E16" s="70"/>
      <c r="F16" s="69">
        <v>-1398.5480000000016</v>
      </c>
      <c r="G16" s="69">
        <v>-2044.9620000000009</v>
      </c>
      <c r="H16" s="69">
        <v>-3592.3799999999896</v>
      </c>
    </row>
    <row r="17" spans="1:8" x14ac:dyDescent="0.2">
      <c r="A17" s="7" t="s">
        <v>5</v>
      </c>
      <c r="B17" s="89"/>
      <c r="C17" s="68">
        <v>21144.088</v>
      </c>
      <c r="D17" s="69">
        <v>23409.538000000004</v>
      </c>
      <c r="E17" s="71"/>
      <c r="F17" s="69"/>
      <c r="G17" s="69">
        <v>17253.155999999999</v>
      </c>
      <c r="H17" s="69">
        <v>18820.050000000003</v>
      </c>
    </row>
    <row r="18" spans="1:8" ht="3" customHeight="1" x14ac:dyDescent="0.2">
      <c r="A18" s="7"/>
      <c r="B18" s="89"/>
      <c r="C18" s="68"/>
      <c r="D18" s="69"/>
      <c r="E18" s="71"/>
      <c r="F18" s="69"/>
      <c r="G18" s="69"/>
      <c r="H18" s="69"/>
    </row>
    <row r="19" spans="1:8" x14ac:dyDescent="0.2">
      <c r="A19" s="7" t="s">
        <v>180</v>
      </c>
      <c r="B19" s="89">
        <v>-802.59600000000046</v>
      </c>
      <c r="C19" s="68">
        <v>-2047.0869999999993</v>
      </c>
      <c r="D19" s="69">
        <v>-3588.126000000002</v>
      </c>
      <c r="E19" s="70"/>
      <c r="F19" s="69">
        <v>-1016.1979999999976</v>
      </c>
      <c r="G19" s="69">
        <v>-2437.0249999999974</v>
      </c>
      <c r="H19" s="69">
        <v>-3750.5930000000012</v>
      </c>
    </row>
    <row r="22" spans="1:8" x14ac:dyDescent="0.2">
      <c r="A22" s="326" t="s">
        <v>587</v>
      </c>
    </row>
    <row r="23" spans="1:8" x14ac:dyDescent="0.2">
      <c r="A23" s="447" t="s">
        <v>590</v>
      </c>
      <c r="B23" s="447"/>
      <c r="C23" s="448"/>
      <c r="D23" s="448"/>
      <c r="E23" s="448"/>
      <c r="F23" s="448"/>
      <c r="G23" s="448"/>
      <c r="H23" s="448"/>
    </row>
  </sheetData>
  <mergeCells count="12">
    <mergeCell ref="A3:H3"/>
    <mergeCell ref="A4:H4"/>
    <mergeCell ref="A7:A9"/>
    <mergeCell ref="E7:E9"/>
    <mergeCell ref="D7:D8"/>
    <mergeCell ref="H7:H8"/>
    <mergeCell ref="C7:C8"/>
    <mergeCell ref="G7:G8"/>
    <mergeCell ref="B7:B8"/>
    <mergeCell ref="F7:F8"/>
    <mergeCell ref="B6:D6"/>
    <mergeCell ref="F6:H6"/>
  </mergeCells>
  <phoneticPr fontId="0" type="noConversion"/>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44"/>
  <sheetViews>
    <sheetView showGridLines="0" workbookViewId="0"/>
  </sheetViews>
  <sheetFormatPr defaultRowHeight="12.75" x14ac:dyDescent="0.2"/>
  <cols>
    <col min="1" max="1" width="38.7109375" customWidth="1"/>
    <col min="2" max="2" width="6.85546875" bestFit="1" customWidth="1"/>
  </cols>
  <sheetData>
    <row r="1" spans="1:6" x14ac:dyDescent="0.2">
      <c r="A1" s="647" t="s">
        <v>671</v>
      </c>
    </row>
    <row r="2" spans="1:6" x14ac:dyDescent="0.2">
      <c r="A2" s="647"/>
    </row>
    <row r="3" spans="1:6" s="650" customFormat="1" ht="18.75" x14ac:dyDescent="0.2">
      <c r="A3" s="688" t="s">
        <v>810</v>
      </c>
      <c r="B3" s="688"/>
      <c r="C3" s="688"/>
      <c r="D3" s="688"/>
      <c r="E3" s="688"/>
      <c r="F3" s="688"/>
    </row>
    <row r="4" spans="1:6" s="648" customFormat="1" ht="14.25" x14ac:dyDescent="0.2">
      <c r="A4" s="689" t="s">
        <v>672</v>
      </c>
      <c r="B4" s="689"/>
      <c r="C4" s="689"/>
      <c r="D4" s="689"/>
      <c r="E4" s="689"/>
      <c r="F4" s="689"/>
    </row>
    <row r="27" spans="1:3" x14ac:dyDescent="0.2">
      <c r="A27" s="369"/>
    </row>
    <row r="30" spans="1:3" x14ac:dyDescent="0.2">
      <c r="A30" s="5" t="s">
        <v>644</v>
      </c>
    </row>
    <row r="32" spans="1:3" x14ac:dyDescent="0.2">
      <c r="A32" s="462" t="s">
        <v>629</v>
      </c>
      <c r="B32" s="479">
        <v>43070</v>
      </c>
      <c r="C32" s="15" t="s">
        <v>648</v>
      </c>
    </row>
    <row r="34" spans="1:3" x14ac:dyDescent="0.2">
      <c r="A34" s="28" t="s">
        <v>673</v>
      </c>
      <c r="B34" s="486">
        <v>347.69599999999991</v>
      </c>
      <c r="C34" s="483">
        <v>13.652639403219261</v>
      </c>
    </row>
    <row r="35" spans="1:3" x14ac:dyDescent="0.2">
      <c r="A35" s="28" t="s">
        <v>674</v>
      </c>
      <c r="B35" s="486">
        <v>81.683000000000007</v>
      </c>
      <c r="C35" s="483">
        <v>3.2073666201887834</v>
      </c>
    </row>
    <row r="36" spans="1:3" x14ac:dyDescent="0.2">
      <c r="A36" s="28" t="s">
        <v>675</v>
      </c>
      <c r="B36" s="486">
        <v>481.24</v>
      </c>
      <c r="C36" s="483">
        <v>18.896381282514721</v>
      </c>
    </row>
    <row r="37" spans="1:3" x14ac:dyDescent="0.2">
      <c r="A37" s="28" t="s">
        <v>676</v>
      </c>
      <c r="B37" s="486">
        <v>412.32499999999999</v>
      </c>
      <c r="C37" s="483">
        <v>16.190363253912562</v>
      </c>
    </row>
    <row r="38" spans="1:3" x14ac:dyDescent="0.2">
      <c r="A38" s="28" t="s">
        <v>669</v>
      </c>
      <c r="B38" s="486">
        <v>46.109999999999992</v>
      </c>
      <c r="C38" s="483">
        <v>1.8105563563642957</v>
      </c>
    </row>
    <row r="39" spans="1:3" x14ac:dyDescent="0.2">
      <c r="A39" s="28" t="s">
        <v>677</v>
      </c>
      <c r="B39" s="486">
        <v>290.00299999999999</v>
      </c>
      <c r="C39" s="483">
        <v>11.387264693444262</v>
      </c>
    </row>
    <row r="40" spans="1:3" x14ac:dyDescent="0.2">
      <c r="A40" s="28" t="s">
        <v>262</v>
      </c>
      <c r="B40" s="486">
        <v>253.035</v>
      </c>
      <c r="C40" s="483">
        <v>9.9356783264506525</v>
      </c>
    </row>
    <row r="41" spans="1:3" x14ac:dyDescent="0.2">
      <c r="A41" s="28" t="s">
        <v>678</v>
      </c>
      <c r="B41" s="486">
        <v>383.04499999999996</v>
      </c>
      <c r="C41" s="483">
        <v>15.040654077717667</v>
      </c>
    </row>
    <row r="42" spans="1:3" x14ac:dyDescent="0.2">
      <c r="A42" s="28" t="s">
        <v>679</v>
      </c>
      <c r="B42" s="486">
        <v>58.908000000000001</v>
      </c>
      <c r="C42" s="483">
        <v>2.3130829286642363</v>
      </c>
    </row>
    <row r="43" spans="1:3" x14ac:dyDescent="0.2">
      <c r="A43" s="28" t="s">
        <v>665</v>
      </c>
      <c r="B43" s="486">
        <v>194.947</v>
      </c>
      <c r="C43" s="483">
        <v>7.6547935372836786</v>
      </c>
    </row>
    <row r="44" spans="1:3" x14ac:dyDescent="0.2">
      <c r="A44" s="28" t="s">
        <v>32</v>
      </c>
      <c r="B44" s="486">
        <v>2546.7310000000002</v>
      </c>
      <c r="C44" s="483">
        <v>100</v>
      </c>
    </row>
  </sheetData>
  <mergeCells count="2">
    <mergeCell ref="A3:F3"/>
    <mergeCell ref="A4:F4"/>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P76"/>
  <sheetViews>
    <sheetView showGridLines="0" zoomScaleNormal="100" workbookViewId="0"/>
  </sheetViews>
  <sheetFormatPr defaultRowHeight="11.25" x14ac:dyDescent="0.2"/>
  <cols>
    <col min="1" max="1" width="41" style="12" bestFit="1" customWidth="1"/>
    <col min="2" max="2" width="4.140625" style="12" bestFit="1" customWidth="1"/>
    <col min="3" max="3" width="10.7109375" style="295" customWidth="1"/>
    <col min="4" max="5" width="10.7109375" style="5" customWidth="1"/>
    <col min="6" max="6" width="2.7109375" style="5" customWidth="1"/>
    <col min="7" max="9" width="10.7109375" style="5" customWidth="1"/>
    <col min="10" max="16384" width="9.140625" style="5"/>
  </cols>
  <sheetData>
    <row r="1" spans="1:16" ht="12.75" x14ac:dyDescent="0.2">
      <c r="A1" s="199" t="s">
        <v>563</v>
      </c>
      <c r="B1" s="264"/>
    </row>
    <row r="2" spans="1:16" ht="12.75" x14ac:dyDescent="0.2">
      <c r="A2" s="199"/>
      <c r="B2" s="645"/>
      <c r="C2" s="645"/>
    </row>
    <row r="3" spans="1:16" ht="15" x14ac:dyDescent="0.25">
      <c r="A3" s="693" t="s">
        <v>66</v>
      </c>
      <c r="B3" s="693"/>
      <c r="C3" s="693"/>
      <c r="D3" s="693"/>
      <c r="E3" s="693"/>
      <c r="F3" s="693"/>
      <c r="G3" s="693"/>
      <c r="H3" s="693"/>
      <c r="I3" s="693"/>
    </row>
    <row r="4" spans="1:16" s="648" customFormat="1" ht="14.25" x14ac:dyDescent="0.2">
      <c r="A4" s="673" t="s">
        <v>534</v>
      </c>
      <c r="B4" s="673"/>
      <c r="C4" s="673"/>
      <c r="D4" s="673"/>
      <c r="E4" s="673"/>
      <c r="F4" s="673"/>
      <c r="G4" s="673"/>
      <c r="H4" s="673"/>
      <c r="I4" s="673"/>
    </row>
    <row r="5" spans="1:16" ht="3" customHeight="1" x14ac:dyDescent="0.2"/>
    <row r="6" spans="1:16" ht="11.1" customHeight="1" x14ac:dyDescent="0.2">
      <c r="A6" s="4"/>
      <c r="B6" s="4"/>
      <c r="C6" s="684" t="s">
        <v>548</v>
      </c>
      <c r="D6" s="684"/>
      <c r="E6" s="684"/>
      <c r="F6" s="190"/>
      <c r="G6" s="684" t="s">
        <v>541</v>
      </c>
      <c r="H6" s="684"/>
      <c r="I6" s="684"/>
      <c r="K6" s="281"/>
      <c r="L6" s="28"/>
      <c r="M6" s="28"/>
      <c r="N6" s="28"/>
      <c r="O6" s="28"/>
      <c r="P6" s="28"/>
    </row>
    <row r="7" spans="1:16" ht="25.5" x14ac:dyDescent="0.2">
      <c r="A7" s="674"/>
      <c r="B7" s="315" t="s">
        <v>224</v>
      </c>
      <c r="C7" s="315" t="s">
        <v>533</v>
      </c>
      <c r="D7" s="162" t="s">
        <v>538</v>
      </c>
      <c r="E7" s="292" t="s">
        <v>551</v>
      </c>
      <c r="F7" s="692"/>
      <c r="G7" s="315" t="s">
        <v>533</v>
      </c>
      <c r="H7" s="298" t="s">
        <v>538</v>
      </c>
      <c r="I7" s="291" t="s">
        <v>552</v>
      </c>
      <c r="K7" s="28"/>
      <c r="L7" s="28"/>
      <c r="M7" s="28"/>
      <c r="N7" s="28"/>
      <c r="O7" s="28"/>
      <c r="P7" s="28"/>
    </row>
    <row r="8" spans="1:16" ht="11.1" customHeight="1" x14ac:dyDescent="0.2">
      <c r="A8" s="674"/>
      <c r="B8" s="51"/>
      <c r="C8" s="290" t="s">
        <v>0</v>
      </c>
      <c r="D8" s="157" t="s">
        <v>0</v>
      </c>
      <c r="E8" s="290" t="s">
        <v>0</v>
      </c>
      <c r="F8" s="692"/>
      <c r="G8" s="290" t="s">
        <v>0</v>
      </c>
      <c r="H8" s="290" t="s">
        <v>0</v>
      </c>
      <c r="I8" s="290" t="s">
        <v>0</v>
      </c>
      <c r="K8" s="28"/>
      <c r="L8" s="28"/>
      <c r="M8" s="28"/>
      <c r="N8" s="28"/>
      <c r="O8" s="28"/>
      <c r="P8" s="28"/>
    </row>
    <row r="9" spans="1:16" ht="11.1" customHeight="1" x14ac:dyDescent="0.2">
      <c r="A9" s="219" t="s">
        <v>504</v>
      </c>
      <c r="B9" s="51"/>
      <c r="C9" s="296"/>
      <c r="D9" s="157"/>
      <c r="E9" s="290"/>
      <c r="F9" s="290"/>
      <c r="G9" s="290"/>
      <c r="H9" s="290"/>
      <c r="I9" s="290"/>
      <c r="K9" s="28"/>
      <c r="L9" s="28"/>
      <c r="M9" s="28"/>
      <c r="N9" s="28"/>
      <c r="O9" s="28"/>
      <c r="P9" s="28"/>
    </row>
    <row r="10" spans="1:16" ht="3" customHeight="1" x14ac:dyDescent="0.2">
      <c r="A10" s="11"/>
      <c r="B10" s="51"/>
      <c r="C10" s="296"/>
      <c r="D10" s="157"/>
      <c r="E10" s="156"/>
      <c r="F10" s="10"/>
      <c r="G10" s="290"/>
      <c r="H10" s="10"/>
      <c r="I10" s="10"/>
      <c r="K10" s="28"/>
      <c r="L10" s="28"/>
      <c r="M10" s="28"/>
      <c r="N10" s="28"/>
      <c r="O10" s="28"/>
      <c r="P10" s="28"/>
    </row>
    <row r="11" spans="1:16" ht="11.1" customHeight="1" x14ac:dyDescent="0.2">
      <c r="A11" s="5" t="s">
        <v>227</v>
      </c>
      <c r="B11" s="15"/>
      <c r="C11" s="15"/>
      <c r="D11" s="36"/>
      <c r="E11" s="15"/>
      <c r="F11" s="15"/>
      <c r="G11" s="15"/>
      <c r="H11" s="15"/>
      <c r="I11" s="15"/>
      <c r="K11" s="28"/>
      <c r="L11" s="28"/>
      <c r="M11" s="28"/>
      <c r="N11" s="28"/>
      <c r="O11" s="28"/>
      <c r="P11" s="28"/>
    </row>
    <row r="12" spans="1:16" ht="11.1" customHeight="1" x14ac:dyDescent="0.2">
      <c r="A12" s="5" t="s">
        <v>9</v>
      </c>
      <c r="B12" s="15"/>
      <c r="C12" s="288">
        <v>2588.3219999999997</v>
      </c>
      <c r="D12" s="163">
        <v>4701.3879999999999</v>
      </c>
      <c r="E12" s="164">
        <v>8497.7290000000012</v>
      </c>
      <c r="F12" s="165"/>
      <c r="G12" s="288">
        <v>1940.1329999999998</v>
      </c>
      <c r="H12" s="165">
        <v>4860.7139999999999</v>
      </c>
      <c r="I12" s="165">
        <v>8603.9019999999982</v>
      </c>
      <c r="K12" s="32"/>
      <c r="L12" s="32"/>
      <c r="M12" s="317"/>
      <c r="N12" s="28"/>
      <c r="O12" s="28"/>
      <c r="P12" s="28"/>
    </row>
    <row r="13" spans="1:16" ht="11.1" customHeight="1" x14ac:dyDescent="0.2">
      <c r="A13" s="5" t="s">
        <v>26</v>
      </c>
      <c r="B13" s="15"/>
      <c r="C13" s="288">
        <v>2049.5380000000005</v>
      </c>
      <c r="D13" s="163">
        <v>4107.3810000000003</v>
      </c>
      <c r="E13" s="164">
        <v>8400.7360000000008</v>
      </c>
      <c r="F13" s="165"/>
      <c r="G13" s="288">
        <v>2010.0229999999999</v>
      </c>
      <c r="H13" s="165">
        <v>3969.6</v>
      </c>
      <c r="I13" s="165">
        <v>8091.2719999999999</v>
      </c>
      <c r="K13" s="32"/>
      <c r="L13" s="32"/>
      <c r="M13" s="317"/>
      <c r="N13" s="28"/>
      <c r="O13" s="28"/>
      <c r="P13" s="28"/>
    </row>
    <row r="14" spans="1:16" ht="11.1" customHeight="1" x14ac:dyDescent="0.2">
      <c r="A14" s="5" t="s">
        <v>27</v>
      </c>
      <c r="B14" s="15"/>
      <c r="C14" s="288">
        <v>16.183000000000007</v>
      </c>
      <c r="D14" s="163">
        <v>74.364000000000004</v>
      </c>
      <c r="E14" s="164">
        <v>643.31299999999999</v>
      </c>
      <c r="F14" s="165"/>
      <c r="G14" s="288">
        <v>36.622</v>
      </c>
      <c r="H14" s="165">
        <v>51.981000000000002</v>
      </c>
      <c r="I14" s="165">
        <v>512.99</v>
      </c>
      <c r="K14" s="32"/>
      <c r="L14" s="32"/>
      <c r="M14" s="317"/>
      <c r="N14" s="28"/>
      <c r="O14" s="28"/>
      <c r="P14" s="28"/>
    </row>
    <row r="15" spans="1:16" ht="11.1" customHeight="1" x14ac:dyDescent="0.2">
      <c r="A15" s="5" t="s">
        <v>28</v>
      </c>
      <c r="B15" s="15"/>
      <c r="C15" s="288">
        <v>623.32499999999993</v>
      </c>
      <c r="D15" s="163">
        <v>1203.2349999999999</v>
      </c>
      <c r="E15" s="164">
        <v>2451.366</v>
      </c>
      <c r="F15" s="165"/>
      <c r="G15" s="288">
        <v>511.77600000000007</v>
      </c>
      <c r="H15" s="165">
        <v>1080.6780000000001</v>
      </c>
      <c r="I15" s="165">
        <v>2261.489</v>
      </c>
      <c r="K15" s="32"/>
      <c r="L15" s="32"/>
      <c r="M15" s="317"/>
      <c r="N15" s="28"/>
      <c r="O15" s="28"/>
      <c r="P15" s="28"/>
    </row>
    <row r="16" spans="1:16" ht="11.1" customHeight="1" x14ac:dyDescent="0.2">
      <c r="A16" s="5" t="s">
        <v>121</v>
      </c>
      <c r="B16" s="15"/>
      <c r="C16" s="288">
        <v>40.646999999999998</v>
      </c>
      <c r="D16" s="163">
        <v>80.018000000000001</v>
      </c>
      <c r="E16" s="164">
        <v>166.41300000000001</v>
      </c>
      <c r="F16" s="165"/>
      <c r="G16" s="288">
        <v>54.365000000000002</v>
      </c>
      <c r="H16" s="165">
        <v>105.38800000000001</v>
      </c>
      <c r="I16" s="165">
        <v>196.477</v>
      </c>
      <c r="K16" s="32"/>
      <c r="L16" s="32"/>
      <c r="M16" s="317"/>
      <c r="N16" s="28"/>
      <c r="O16" s="28"/>
      <c r="P16" s="28"/>
    </row>
    <row r="17" spans="1:16" ht="11.1" customHeight="1" x14ac:dyDescent="0.2">
      <c r="A17" s="220" t="s">
        <v>505</v>
      </c>
      <c r="B17" s="15"/>
      <c r="C17" s="288"/>
      <c r="D17" s="163"/>
      <c r="E17" s="164"/>
      <c r="F17" s="165"/>
      <c r="G17" s="288"/>
      <c r="H17" s="165"/>
      <c r="I17" s="165"/>
      <c r="K17" s="32"/>
      <c r="L17" s="32"/>
      <c r="M17" s="317"/>
      <c r="N17" s="28"/>
      <c r="O17" s="28"/>
      <c r="P17" s="28"/>
    </row>
    <row r="18" spans="1:16" ht="11.1" customHeight="1" x14ac:dyDescent="0.2">
      <c r="A18" s="35" t="s">
        <v>490</v>
      </c>
      <c r="B18" s="15"/>
      <c r="C18" s="288">
        <v>494.68599999999998</v>
      </c>
      <c r="D18" s="163">
        <v>759.35199999999998</v>
      </c>
      <c r="E18" s="164">
        <v>1727.9570000000001</v>
      </c>
      <c r="F18" s="165"/>
      <c r="G18" s="288">
        <v>190.24700000000001</v>
      </c>
      <c r="H18" s="165">
        <v>200.99700000000001</v>
      </c>
      <c r="I18" s="165">
        <v>836.99199999999996</v>
      </c>
      <c r="K18" s="32"/>
      <c r="L18" s="32"/>
      <c r="M18" s="317"/>
      <c r="N18" s="28"/>
      <c r="O18" s="28"/>
      <c r="P18" s="28"/>
    </row>
    <row r="19" spans="1:16" ht="11.1" customHeight="1" x14ac:dyDescent="0.2">
      <c r="A19" s="35" t="s">
        <v>228</v>
      </c>
      <c r="B19" s="15"/>
      <c r="C19" s="288">
        <v>118.79400000000001</v>
      </c>
      <c r="D19" s="163">
        <v>251.53800000000001</v>
      </c>
      <c r="E19" s="164">
        <v>600.75900000000001</v>
      </c>
      <c r="F19" s="165"/>
      <c r="G19" s="288">
        <v>123.521</v>
      </c>
      <c r="H19" s="165">
        <v>228.959</v>
      </c>
      <c r="I19" s="165">
        <v>533.86699999999996</v>
      </c>
      <c r="K19" s="32"/>
      <c r="L19" s="32"/>
      <c r="M19" s="317"/>
      <c r="N19" s="28"/>
      <c r="O19" s="28"/>
      <c r="P19" s="28"/>
    </row>
    <row r="20" spans="1:16" ht="11.1" customHeight="1" x14ac:dyDescent="0.2">
      <c r="A20" s="5" t="s">
        <v>30</v>
      </c>
      <c r="B20" s="15"/>
      <c r="C20" s="288">
        <v>1223.0069999999998</v>
      </c>
      <c r="D20" s="163">
        <v>2514.9699999999998</v>
      </c>
      <c r="E20" s="164">
        <v>5132.2849999999999</v>
      </c>
      <c r="F20" s="165"/>
      <c r="G20" s="288">
        <v>1306.9159999999997</v>
      </c>
      <c r="H20" s="165">
        <v>2435.5389999999998</v>
      </c>
      <c r="I20" s="165">
        <v>5272.3720000000003</v>
      </c>
      <c r="K20" s="32"/>
      <c r="L20" s="32"/>
      <c r="M20" s="317"/>
      <c r="N20" s="28"/>
      <c r="O20" s="28"/>
      <c r="P20" s="28"/>
    </row>
    <row r="21" spans="1:16" ht="11.1" customHeight="1" x14ac:dyDescent="0.2">
      <c r="A21" s="5" t="s">
        <v>122</v>
      </c>
      <c r="B21" s="15"/>
      <c r="C21" s="288">
        <v>120.22599999999784</v>
      </c>
      <c r="D21" s="163">
        <v>282.53199999999924</v>
      </c>
      <c r="E21" s="164">
        <v>571.94900000000416</v>
      </c>
      <c r="F21" s="165"/>
      <c r="G21" s="288">
        <v>112.33199999999943</v>
      </c>
      <c r="H21" s="165">
        <v>251.63799999999901</v>
      </c>
      <c r="I21" s="165">
        <v>603.64700000000448</v>
      </c>
      <c r="K21" s="32"/>
      <c r="L21" s="32"/>
      <c r="M21" s="317"/>
      <c r="N21" s="28"/>
      <c r="O21" s="28"/>
      <c r="P21" s="28"/>
    </row>
    <row r="22" spans="1:16" ht="11.1" customHeight="1" x14ac:dyDescent="0.2">
      <c r="A22" s="20" t="s">
        <v>32</v>
      </c>
      <c r="B22" s="15">
        <v>2</v>
      </c>
      <c r="C22" s="299">
        <v>7274.7280000000001</v>
      </c>
      <c r="D22" s="166">
        <v>13974.778</v>
      </c>
      <c r="E22" s="167">
        <v>28192.506999999998</v>
      </c>
      <c r="F22" s="168"/>
      <c r="G22" s="299">
        <v>6285.9349999999986</v>
      </c>
      <c r="H22" s="168">
        <v>13185.493999999999</v>
      </c>
      <c r="I22" s="168">
        <v>26913.008000000002</v>
      </c>
      <c r="K22" s="257"/>
      <c r="L22" s="32"/>
      <c r="M22" s="317"/>
      <c r="N22" s="28"/>
      <c r="O22" s="28"/>
      <c r="P22" s="28"/>
    </row>
    <row r="23" spans="1:16" ht="3" customHeight="1" x14ac:dyDescent="0.2">
      <c r="A23" s="5"/>
      <c r="B23" s="15"/>
      <c r="C23" s="288"/>
      <c r="D23" s="163"/>
      <c r="E23" s="164"/>
      <c r="F23" s="165"/>
      <c r="G23" s="288"/>
      <c r="H23" s="165"/>
      <c r="I23" s="165"/>
      <c r="K23" s="28"/>
      <c r="L23" s="32"/>
      <c r="M23" s="317"/>
      <c r="N23" s="28"/>
      <c r="O23" s="28"/>
      <c r="P23" s="28"/>
    </row>
    <row r="24" spans="1:16" ht="11.1" customHeight="1" x14ac:dyDescent="0.2">
      <c r="A24" s="5" t="s">
        <v>229</v>
      </c>
      <c r="B24" s="15"/>
      <c r="C24" s="288"/>
      <c r="D24" s="163"/>
      <c r="E24" s="164"/>
      <c r="F24" s="165"/>
      <c r="G24" s="288"/>
      <c r="H24" s="165"/>
      <c r="I24" s="165"/>
      <c r="K24" s="28"/>
      <c r="L24" s="32"/>
      <c r="M24" s="317"/>
      <c r="N24" s="28"/>
      <c r="O24" s="28"/>
      <c r="P24" s="28"/>
    </row>
    <row r="25" spans="1:16" ht="11.1" customHeight="1" x14ac:dyDescent="0.2">
      <c r="A25" s="5" t="s">
        <v>33</v>
      </c>
      <c r="B25" s="15"/>
      <c r="C25" s="288">
        <v>3029.1410000000001</v>
      </c>
      <c r="D25" s="163">
        <v>6008.9639999999999</v>
      </c>
      <c r="E25" s="164">
        <v>12450.411</v>
      </c>
      <c r="F25" s="165"/>
      <c r="G25" s="288">
        <v>2930.5289999999995</v>
      </c>
      <c r="H25" s="165">
        <v>5817.5249999999996</v>
      </c>
      <c r="I25" s="165">
        <v>11609.569</v>
      </c>
      <c r="K25" s="32"/>
      <c r="L25" s="32"/>
      <c r="M25" s="317"/>
      <c r="N25" s="28"/>
      <c r="O25" s="28"/>
      <c r="P25" s="28"/>
    </row>
    <row r="26" spans="1:16" ht="11.1" customHeight="1" x14ac:dyDescent="0.2">
      <c r="A26" s="5" t="s">
        <v>35</v>
      </c>
      <c r="B26" s="15"/>
      <c r="C26" s="288"/>
      <c r="D26" s="163"/>
      <c r="E26" s="164"/>
      <c r="F26" s="165"/>
      <c r="G26" s="288"/>
      <c r="H26" s="165"/>
      <c r="I26" s="165"/>
      <c r="K26" s="28"/>
      <c r="L26" s="32"/>
      <c r="M26" s="317"/>
      <c r="N26" s="28"/>
      <c r="O26" s="28"/>
      <c r="P26" s="28"/>
    </row>
    <row r="27" spans="1:16" ht="11.1" customHeight="1" x14ac:dyDescent="0.2">
      <c r="A27" s="35" t="s">
        <v>123</v>
      </c>
      <c r="B27" s="15"/>
      <c r="C27" s="288">
        <v>305.49200000000002</v>
      </c>
      <c r="D27" s="163">
        <v>605.93600000000004</v>
      </c>
      <c r="E27" s="164">
        <v>1255.325</v>
      </c>
      <c r="F27" s="165"/>
      <c r="G27" s="288">
        <v>307.83299999999997</v>
      </c>
      <c r="H27" s="165">
        <v>593.64599999999996</v>
      </c>
      <c r="I27" s="165">
        <v>1166.403</v>
      </c>
      <c r="K27" s="32"/>
      <c r="L27" s="32"/>
      <c r="M27" s="317"/>
      <c r="N27" s="28"/>
      <c r="O27" s="28"/>
      <c r="P27" s="28"/>
    </row>
    <row r="28" spans="1:16" ht="11.1" customHeight="1" x14ac:dyDescent="0.2">
      <c r="A28" s="35" t="s">
        <v>124</v>
      </c>
      <c r="B28" s="15"/>
      <c r="C28" s="288">
        <v>42.481000000000002</v>
      </c>
      <c r="D28" s="163">
        <v>92.441000000000003</v>
      </c>
      <c r="E28" s="164">
        <v>193.33799999999999</v>
      </c>
      <c r="F28" s="165"/>
      <c r="G28" s="288">
        <v>71.594999999999999</v>
      </c>
      <c r="H28" s="165">
        <v>109.494</v>
      </c>
      <c r="I28" s="165">
        <v>156.143</v>
      </c>
      <c r="K28" s="32"/>
      <c r="L28" s="32"/>
      <c r="M28" s="317"/>
      <c r="N28" s="28"/>
      <c r="O28" s="28"/>
      <c r="P28" s="28"/>
    </row>
    <row r="29" spans="1:16" ht="11.1" customHeight="1" x14ac:dyDescent="0.2">
      <c r="A29" s="29" t="s">
        <v>125</v>
      </c>
      <c r="B29" s="15"/>
      <c r="C29" s="288">
        <v>93.195999999999998</v>
      </c>
      <c r="D29" s="163">
        <v>171.184</v>
      </c>
      <c r="E29" s="164">
        <v>400.09800000000001</v>
      </c>
      <c r="F29" s="165"/>
      <c r="G29" s="288">
        <v>81.576000000000008</v>
      </c>
      <c r="H29" s="165">
        <v>161.578</v>
      </c>
      <c r="I29" s="165">
        <v>322.27699999999999</v>
      </c>
      <c r="K29" s="32"/>
      <c r="L29" s="32"/>
      <c r="M29" s="317"/>
      <c r="N29" s="28"/>
      <c r="O29" s="28"/>
      <c r="P29" s="28"/>
    </row>
    <row r="30" spans="1:16" ht="11.1" customHeight="1" x14ac:dyDescent="0.2">
      <c r="A30" s="5" t="s">
        <v>34</v>
      </c>
      <c r="B30" s="15"/>
      <c r="C30" s="288">
        <v>320.24799999999999</v>
      </c>
      <c r="D30" s="163">
        <v>640.91399999999999</v>
      </c>
      <c r="E30" s="164">
        <v>1452.2460000000001</v>
      </c>
      <c r="F30" s="165"/>
      <c r="G30" s="288">
        <v>320.72300000000001</v>
      </c>
      <c r="H30" s="165">
        <v>647.93299999999999</v>
      </c>
      <c r="I30" s="165">
        <v>1319.7070000000001</v>
      </c>
      <c r="K30" s="32"/>
      <c r="L30" s="32"/>
      <c r="M30" s="317"/>
      <c r="N30" s="28"/>
      <c r="O30" s="28"/>
      <c r="P30" s="28"/>
    </row>
    <row r="31" spans="1:16" ht="11.1" customHeight="1" x14ac:dyDescent="0.2">
      <c r="A31" s="5" t="s">
        <v>61</v>
      </c>
      <c r="B31" s="15"/>
      <c r="C31" s="288">
        <v>612.69900000000007</v>
      </c>
      <c r="D31" s="163">
        <v>1184.0540000000001</v>
      </c>
      <c r="E31" s="164">
        <v>2438.2420000000002</v>
      </c>
      <c r="F31" s="165"/>
      <c r="G31" s="288">
        <v>549.46100000000001</v>
      </c>
      <c r="H31" s="165">
        <v>1121.623</v>
      </c>
      <c r="I31" s="165">
        <v>2392.5549999999998</v>
      </c>
      <c r="K31" s="32"/>
      <c r="L31" s="32"/>
      <c r="M31" s="317"/>
      <c r="N31" s="28"/>
      <c r="O31" s="28"/>
      <c r="P31" s="28"/>
    </row>
    <row r="32" spans="1:16" ht="11.1" customHeight="1" x14ac:dyDescent="0.2">
      <c r="A32" s="5" t="s">
        <v>36</v>
      </c>
      <c r="B32" s="15"/>
      <c r="C32" s="288">
        <v>1372.6810000000007</v>
      </c>
      <c r="D32" s="163">
        <v>2966.6220000000003</v>
      </c>
      <c r="E32" s="164">
        <v>6021.8919999999998</v>
      </c>
      <c r="F32" s="165"/>
      <c r="G32" s="288">
        <v>1432.046000000001</v>
      </c>
      <c r="H32" s="165">
        <v>3056.0130000000008</v>
      </c>
      <c r="I32" s="165">
        <v>5807.8330000000005</v>
      </c>
      <c r="K32" s="32"/>
      <c r="L32" s="32"/>
      <c r="M32" s="317"/>
      <c r="N32" s="28"/>
      <c r="O32" s="28"/>
      <c r="P32" s="28"/>
    </row>
    <row r="33" spans="1:16" ht="11.1" customHeight="1" x14ac:dyDescent="0.2">
      <c r="A33" s="5" t="s">
        <v>37</v>
      </c>
      <c r="B33" s="15"/>
      <c r="C33" s="288">
        <v>217.72500000000002</v>
      </c>
      <c r="D33" s="163">
        <v>422.00200000000001</v>
      </c>
      <c r="E33" s="164">
        <v>894.72500000000002</v>
      </c>
      <c r="F33" s="165"/>
      <c r="G33" s="288">
        <v>199.441</v>
      </c>
      <c r="H33" s="165">
        <v>382.82499999999999</v>
      </c>
      <c r="I33" s="165">
        <v>782.71600000000001</v>
      </c>
      <c r="K33" s="32"/>
      <c r="L33" s="32"/>
      <c r="M33" s="317"/>
      <c r="N33" s="28"/>
      <c r="O33" s="28"/>
      <c r="P33" s="28"/>
    </row>
    <row r="34" spans="1:16" ht="11.1" customHeight="1" x14ac:dyDescent="0.2">
      <c r="A34" s="5" t="s">
        <v>39</v>
      </c>
      <c r="B34" s="15">
        <v>3</v>
      </c>
      <c r="C34" s="288">
        <v>1242.4960000000035</v>
      </c>
      <c r="D34" s="163">
        <v>2423.5260000000035</v>
      </c>
      <c r="E34" s="164">
        <v>5188.3370000000004</v>
      </c>
      <c r="F34" s="165"/>
      <c r="G34" s="288">
        <v>1260.9039999999998</v>
      </c>
      <c r="H34" s="165">
        <v>2581.1509999999994</v>
      </c>
      <c r="I34" s="165">
        <v>5280.2319999999909</v>
      </c>
      <c r="K34" s="32"/>
      <c r="L34" s="32"/>
      <c r="M34" s="317"/>
      <c r="N34" s="28"/>
      <c r="O34" s="28"/>
      <c r="P34" s="28"/>
    </row>
    <row r="35" spans="1:16" ht="11.1" customHeight="1" x14ac:dyDescent="0.2">
      <c r="A35" s="5" t="s">
        <v>40</v>
      </c>
      <c r="B35" s="15">
        <v>3</v>
      </c>
      <c r="C35" s="288">
        <v>70.844999999999999</v>
      </c>
      <c r="D35" s="163">
        <v>160.286</v>
      </c>
      <c r="E35" s="164">
        <v>502.834</v>
      </c>
      <c r="F35" s="165"/>
      <c r="G35" s="288">
        <v>63.35199999999999</v>
      </c>
      <c r="H35" s="165">
        <v>158.88</v>
      </c>
      <c r="I35" s="165">
        <v>549.32600000000002</v>
      </c>
      <c r="K35" s="32"/>
      <c r="L35" s="32"/>
      <c r="M35" s="317"/>
      <c r="N35" s="28"/>
      <c r="O35" s="28"/>
      <c r="P35" s="28"/>
    </row>
    <row r="36" spans="1:16" ht="11.1" customHeight="1" x14ac:dyDescent="0.2">
      <c r="A36" s="20" t="s">
        <v>32</v>
      </c>
      <c r="B36" s="15"/>
      <c r="C36" s="299">
        <v>7307.0040000000026</v>
      </c>
      <c r="D36" s="166">
        <v>14675.929000000002</v>
      </c>
      <c r="E36" s="167">
        <v>30797.448</v>
      </c>
      <c r="F36" s="168"/>
      <c r="G36" s="299">
        <v>7217.46</v>
      </c>
      <c r="H36" s="168">
        <v>14630.668</v>
      </c>
      <c r="I36" s="168">
        <v>29386.760999999991</v>
      </c>
      <c r="K36" s="257"/>
      <c r="L36" s="32"/>
      <c r="M36" s="28"/>
      <c r="N36" s="28"/>
      <c r="O36" s="28"/>
      <c r="P36" s="28"/>
    </row>
    <row r="37" spans="1:16" ht="3" customHeight="1" x14ac:dyDescent="0.2">
      <c r="A37" s="5"/>
      <c r="B37" s="15"/>
      <c r="C37" s="288"/>
      <c r="D37" s="163"/>
      <c r="E37" s="164"/>
      <c r="F37" s="165"/>
      <c r="G37" s="288"/>
      <c r="H37" s="165"/>
      <c r="I37" s="165"/>
      <c r="K37" s="32"/>
      <c r="L37" s="28"/>
      <c r="M37" s="28"/>
      <c r="N37" s="28"/>
      <c r="O37" s="28"/>
      <c r="P37" s="28"/>
    </row>
    <row r="38" spans="1:16" ht="11.1" customHeight="1" x14ac:dyDescent="0.2">
      <c r="A38" s="34" t="s">
        <v>126</v>
      </c>
      <c r="B38" s="15">
        <v>4</v>
      </c>
      <c r="C38" s="88">
        <v>-32.276000000002568</v>
      </c>
      <c r="D38" s="169">
        <v>-701.15100000000166</v>
      </c>
      <c r="E38" s="170">
        <v>-2604.9410000000025</v>
      </c>
      <c r="F38" s="171"/>
      <c r="G38" s="88">
        <v>-931.52500000000146</v>
      </c>
      <c r="H38" s="171">
        <v>-1445.1740000000009</v>
      </c>
      <c r="I38" s="171">
        <v>-2473.7529999999897</v>
      </c>
      <c r="K38" s="258"/>
      <c r="L38" s="28"/>
      <c r="M38" s="28"/>
      <c r="N38" s="28"/>
      <c r="O38" s="28"/>
      <c r="P38" s="28"/>
    </row>
    <row r="39" spans="1:16" ht="3" customHeight="1" x14ac:dyDescent="0.2">
      <c r="A39" s="5"/>
      <c r="B39" s="15"/>
      <c r="C39" s="288"/>
      <c r="D39" s="163"/>
      <c r="E39" s="164"/>
      <c r="F39" s="165"/>
      <c r="G39" s="288"/>
      <c r="H39" s="165"/>
      <c r="I39" s="165"/>
      <c r="K39" s="28"/>
      <c r="L39" s="28"/>
      <c r="M39" s="28"/>
      <c r="N39" s="28"/>
      <c r="O39" s="28"/>
      <c r="P39" s="28"/>
    </row>
    <row r="40" spans="1:16" ht="11.1" customHeight="1" x14ac:dyDescent="0.2">
      <c r="A40" s="221" t="s">
        <v>506</v>
      </c>
      <c r="B40" s="15"/>
      <c r="C40" s="288"/>
      <c r="D40" s="163"/>
      <c r="E40" s="164"/>
      <c r="F40" s="165"/>
      <c r="G40" s="288"/>
      <c r="H40" s="165"/>
      <c r="I40" s="165"/>
      <c r="K40" s="28"/>
      <c r="L40" s="28"/>
      <c r="M40" s="28"/>
      <c r="N40" s="28"/>
      <c r="O40" s="28"/>
      <c r="P40" s="28"/>
    </row>
    <row r="41" spans="1:16" ht="11.1" customHeight="1" x14ac:dyDescent="0.2">
      <c r="A41" s="5" t="s">
        <v>265</v>
      </c>
      <c r="B41" s="15"/>
      <c r="C41" s="288">
        <v>-52.402000000000001</v>
      </c>
      <c r="D41" s="163">
        <v>-42.197000000000003</v>
      </c>
      <c r="E41" s="164">
        <v>-24.51</v>
      </c>
      <c r="F41" s="165"/>
      <c r="G41" s="288">
        <v>-25.844000000000001</v>
      </c>
      <c r="H41" s="165">
        <v>-31.664999999999999</v>
      </c>
      <c r="I41" s="165">
        <v>-192.541</v>
      </c>
      <c r="K41" s="28"/>
      <c r="L41" s="28"/>
      <c r="M41" s="28"/>
      <c r="N41" s="28"/>
      <c r="O41" s="28"/>
      <c r="P41" s="28"/>
    </row>
    <row r="42" spans="1:16" ht="11.1" customHeight="1" x14ac:dyDescent="0.2">
      <c r="A42" s="5" t="s">
        <v>507</v>
      </c>
      <c r="B42" s="15"/>
      <c r="C42" s="288">
        <v>-89.972999999999999</v>
      </c>
      <c r="D42" s="163">
        <v>20.001999999999999</v>
      </c>
      <c r="E42" s="164">
        <v>-340.63400000000001</v>
      </c>
      <c r="F42" s="165"/>
      <c r="G42" s="288">
        <v>655.55700000000002</v>
      </c>
      <c r="H42" s="165">
        <v>575.47900000000004</v>
      </c>
      <c r="I42" s="165">
        <v>658.90700000000004</v>
      </c>
      <c r="K42" s="28"/>
      <c r="L42" s="28"/>
      <c r="M42" s="28"/>
      <c r="N42" s="28"/>
      <c r="O42" s="28"/>
      <c r="P42" s="28"/>
    </row>
    <row r="43" spans="1:16" ht="11.1" customHeight="1" x14ac:dyDescent="0.2">
      <c r="A43" s="5" t="s">
        <v>127</v>
      </c>
      <c r="B43" s="15"/>
      <c r="C43" s="288">
        <v>20</v>
      </c>
      <c r="D43" s="163">
        <v>-1</v>
      </c>
      <c r="E43" s="164">
        <v>-13.375999999999999</v>
      </c>
      <c r="F43" s="165"/>
      <c r="G43" s="288">
        <v>-3</v>
      </c>
      <c r="H43" s="165">
        <v>0</v>
      </c>
      <c r="I43" s="165">
        <v>-41.426000000000002</v>
      </c>
      <c r="K43" s="28"/>
      <c r="L43" s="28"/>
      <c r="M43" s="28"/>
      <c r="N43" s="28"/>
      <c r="O43" s="28"/>
      <c r="P43" s="28"/>
    </row>
    <row r="44" spans="1:16" ht="11.1" customHeight="1" x14ac:dyDescent="0.2">
      <c r="A44" s="222" t="s">
        <v>522</v>
      </c>
      <c r="B44" s="15"/>
      <c r="C44" s="288">
        <v>-45.626999999999967</v>
      </c>
      <c r="D44" s="163">
        <v>-3.4939999999936617</v>
      </c>
      <c r="E44" s="164">
        <v>0</v>
      </c>
      <c r="F44" s="165"/>
      <c r="G44" s="288">
        <v>-24.025999999996657</v>
      </c>
      <c r="H44" s="165">
        <v>23.551000000002432</v>
      </c>
      <c r="I44" s="165">
        <v>143.33099999999786</v>
      </c>
      <c r="K44" s="28"/>
      <c r="L44" s="28"/>
      <c r="M44" s="28"/>
      <c r="N44" s="28"/>
      <c r="O44" s="28"/>
      <c r="P44" s="28"/>
    </row>
    <row r="45" spans="1:16" ht="11.1" customHeight="1" x14ac:dyDescent="0.2">
      <c r="A45" s="20" t="s">
        <v>128</v>
      </c>
      <c r="B45" s="15"/>
      <c r="C45" s="299">
        <v>-168.06299999999993</v>
      </c>
      <c r="D45" s="166">
        <v>-27.176999999993665</v>
      </c>
      <c r="E45" s="167">
        <v>-378.51999999998714</v>
      </c>
      <c r="F45" s="168"/>
      <c r="G45" s="299">
        <v>602.53800000000342</v>
      </c>
      <c r="H45" s="168">
        <v>567.01800000000253</v>
      </c>
      <c r="I45" s="168">
        <v>568.27099999999791</v>
      </c>
      <c r="K45" s="28"/>
      <c r="L45" s="28"/>
      <c r="M45" s="28"/>
      <c r="N45" s="28"/>
      <c r="O45" s="28"/>
      <c r="P45" s="28"/>
    </row>
    <row r="46" spans="1:16" ht="3" customHeight="1" x14ac:dyDescent="0.2">
      <c r="A46" s="5"/>
      <c r="B46" s="15"/>
      <c r="C46" s="288"/>
      <c r="D46" s="163"/>
      <c r="E46" s="164"/>
      <c r="F46" s="165"/>
      <c r="G46" s="288"/>
      <c r="H46" s="165"/>
      <c r="I46" s="165"/>
      <c r="K46" s="28"/>
      <c r="L46" s="28"/>
      <c r="M46" s="28"/>
      <c r="N46" s="28"/>
      <c r="O46" s="28"/>
      <c r="P46" s="28"/>
    </row>
    <row r="47" spans="1:16" ht="11.1" customHeight="1" x14ac:dyDescent="0.2">
      <c r="A47" s="20" t="s">
        <v>129</v>
      </c>
      <c r="B47" s="15"/>
      <c r="C47" s="299">
        <v>-200.33900000000256</v>
      </c>
      <c r="D47" s="166">
        <v>-728.32799999999531</v>
      </c>
      <c r="E47" s="167">
        <v>-2983.4609999999898</v>
      </c>
      <c r="F47" s="168"/>
      <c r="G47" s="299">
        <v>-328.98699999999803</v>
      </c>
      <c r="H47" s="168">
        <v>-878.15599999999836</v>
      </c>
      <c r="I47" s="168">
        <v>-1905.4819999999918</v>
      </c>
      <c r="K47" s="32"/>
      <c r="L47" s="32"/>
      <c r="M47" s="28"/>
      <c r="N47" s="28"/>
      <c r="O47" s="28"/>
      <c r="P47" s="28"/>
    </row>
    <row r="48" spans="1:16" ht="3" customHeight="1" x14ac:dyDescent="0.2">
      <c r="A48" s="5"/>
      <c r="B48" s="15"/>
      <c r="C48" s="288"/>
      <c r="D48" s="163"/>
      <c r="E48" s="164"/>
      <c r="F48" s="165"/>
      <c r="G48" s="288"/>
      <c r="H48" s="165"/>
      <c r="I48" s="165"/>
      <c r="K48" s="251"/>
    </row>
    <row r="49" spans="1:11" ht="11.1" customHeight="1" x14ac:dyDescent="0.2">
      <c r="A49" s="20" t="s">
        <v>130</v>
      </c>
      <c r="B49" s="15"/>
      <c r="C49" s="288"/>
      <c r="D49" s="163"/>
      <c r="E49" s="164"/>
      <c r="F49" s="165"/>
      <c r="G49" s="288"/>
      <c r="H49" s="165"/>
      <c r="I49" s="165"/>
    </row>
    <row r="50" spans="1:11" ht="11.1" customHeight="1" x14ac:dyDescent="0.2">
      <c r="A50" s="223" t="s">
        <v>508</v>
      </c>
      <c r="B50" s="15"/>
      <c r="C50" s="288"/>
      <c r="D50" s="163"/>
      <c r="E50" s="164"/>
      <c r="F50" s="165"/>
      <c r="G50" s="288"/>
      <c r="H50" s="165"/>
      <c r="I50" s="165"/>
    </row>
    <row r="51" spans="1:11" ht="11.1" customHeight="1" x14ac:dyDescent="0.2">
      <c r="A51" s="5" t="s">
        <v>131</v>
      </c>
      <c r="B51" s="15"/>
      <c r="C51" s="288">
        <v>98.899000000004889</v>
      </c>
      <c r="D51" s="163">
        <v>172.17799999999988</v>
      </c>
      <c r="E51" s="164">
        <v>358.07600000000093</v>
      </c>
      <c r="F51" s="165"/>
      <c r="G51" s="288">
        <v>-26.256000000001222</v>
      </c>
      <c r="H51" s="172">
        <v>44.989999999997963</v>
      </c>
      <c r="I51" s="172">
        <v>-3041.5619999999981</v>
      </c>
    </row>
    <row r="52" spans="1:11" ht="11.1" customHeight="1" x14ac:dyDescent="0.2">
      <c r="A52" s="5" t="s">
        <v>132</v>
      </c>
      <c r="B52" s="15"/>
      <c r="C52" s="288">
        <v>0</v>
      </c>
      <c r="D52" s="163">
        <v>-6.0869999999999997</v>
      </c>
      <c r="E52" s="164">
        <v>0</v>
      </c>
      <c r="F52" s="165"/>
      <c r="G52" s="288">
        <v>0</v>
      </c>
      <c r="H52" s="172">
        <v>-7.3319999999999999</v>
      </c>
      <c r="I52" s="172">
        <v>15.311</v>
      </c>
    </row>
    <row r="53" spans="1:11" ht="11.1" customHeight="1" x14ac:dyDescent="0.2">
      <c r="A53" s="5" t="s">
        <v>181</v>
      </c>
      <c r="B53" s="15"/>
      <c r="C53" s="288">
        <v>-155.69200000000274</v>
      </c>
      <c r="D53" s="163">
        <v>-125.78300000001036</v>
      </c>
      <c r="E53" s="164">
        <v>-244.00000000001455</v>
      </c>
      <c r="F53" s="165"/>
      <c r="G53" s="288">
        <v>-59.737999999997555</v>
      </c>
      <c r="H53" s="165">
        <v>1517.6200000000026</v>
      </c>
      <c r="I53" s="172">
        <v>254.47700000000623</v>
      </c>
    </row>
    <row r="54" spans="1:11" ht="11.1" customHeight="1" x14ac:dyDescent="0.2">
      <c r="A54" s="5" t="s">
        <v>133</v>
      </c>
      <c r="B54" s="15"/>
      <c r="C54" s="288">
        <v>0</v>
      </c>
      <c r="D54" s="163">
        <v>0</v>
      </c>
      <c r="E54" s="164">
        <v>0</v>
      </c>
      <c r="F54" s="165"/>
      <c r="G54" s="288">
        <v>0</v>
      </c>
      <c r="H54" s="165">
        <v>0</v>
      </c>
      <c r="I54" s="165">
        <v>0</v>
      </c>
    </row>
    <row r="55" spans="1:11" ht="11.1" customHeight="1" x14ac:dyDescent="0.2">
      <c r="A55" s="20" t="s">
        <v>134</v>
      </c>
      <c r="B55" s="15"/>
      <c r="C55" s="299">
        <v>-56.792999999995232</v>
      </c>
      <c r="D55" s="166">
        <v>40.307999999991239</v>
      </c>
      <c r="E55" s="167">
        <v>113.6009999999892</v>
      </c>
      <c r="F55" s="168"/>
      <c r="G55" s="299">
        <v>-85.935999999998785</v>
      </c>
      <c r="H55" s="168">
        <v>1555.2780000000005</v>
      </c>
      <c r="I55" s="168">
        <v>-2771.7740000000022</v>
      </c>
    </row>
    <row r="56" spans="1:11" ht="3" customHeight="1" x14ac:dyDescent="0.2">
      <c r="A56" s="5"/>
      <c r="B56" s="15"/>
      <c r="C56" s="299"/>
      <c r="D56" s="166"/>
      <c r="E56" s="167"/>
      <c r="F56" s="168"/>
      <c r="G56" s="299"/>
      <c r="H56" s="168"/>
      <c r="I56" s="168"/>
    </row>
    <row r="57" spans="1:11" ht="11.1" customHeight="1" x14ac:dyDescent="0.2">
      <c r="A57" s="20" t="s">
        <v>135</v>
      </c>
      <c r="B57" s="15">
        <v>4</v>
      </c>
      <c r="C57" s="299">
        <v>-257.13199999999779</v>
      </c>
      <c r="D57" s="166">
        <v>-688.02000000000407</v>
      </c>
      <c r="E57" s="167">
        <v>-2869.8600000000006</v>
      </c>
      <c r="F57" s="168"/>
      <c r="G57" s="299">
        <v>-414.92299999999523</v>
      </c>
      <c r="H57" s="168">
        <v>677.12200000000303</v>
      </c>
      <c r="I57" s="168">
        <v>-4677.2559999999939</v>
      </c>
      <c r="K57" s="251"/>
    </row>
    <row r="58" spans="1:11" ht="3" customHeight="1" x14ac:dyDescent="0.2">
      <c r="A58" s="5"/>
      <c r="B58" s="15"/>
      <c r="C58" s="86"/>
      <c r="D58" s="87"/>
      <c r="E58" s="173"/>
      <c r="F58" s="173"/>
      <c r="G58" s="86"/>
      <c r="H58" s="173"/>
      <c r="I58" s="173"/>
    </row>
    <row r="59" spans="1:11" ht="15.75" customHeight="1" x14ac:dyDescent="0.2">
      <c r="A59" s="44" t="s">
        <v>136</v>
      </c>
      <c r="B59" s="73"/>
      <c r="C59" s="300"/>
      <c r="D59" s="174"/>
      <c r="E59" s="175"/>
      <c r="F59" s="175"/>
      <c r="G59" s="300"/>
      <c r="H59" s="175"/>
      <c r="I59" s="175"/>
    </row>
    <row r="60" spans="1:11" ht="3" customHeight="1" x14ac:dyDescent="0.2">
      <c r="A60" s="5"/>
      <c r="B60" s="15"/>
      <c r="C60" s="86"/>
      <c r="D60" s="87"/>
      <c r="E60" s="173"/>
      <c r="F60" s="173"/>
      <c r="G60" s="86"/>
      <c r="H60" s="173"/>
      <c r="I60" s="173"/>
    </row>
    <row r="61" spans="1:11" ht="11.1" customHeight="1" x14ac:dyDescent="0.2">
      <c r="A61" s="34" t="s">
        <v>126</v>
      </c>
      <c r="B61" s="15">
        <v>4</v>
      </c>
      <c r="C61" s="88">
        <v>-32.276000000002568</v>
      </c>
      <c r="D61" s="169">
        <v>-701.15100000000166</v>
      </c>
      <c r="E61" s="170">
        <v>-2604.9410000000025</v>
      </c>
      <c r="F61" s="171"/>
      <c r="G61" s="88">
        <v>-931.52500000000146</v>
      </c>
      <c r="H61" s="171">
        <v>-1445.1740000000009</v>
      </c>
      <c r="I61" s="171">
        <v>-2473.7529999999897</v>
      </c>
    </row>
    <row r="62" spans="1:11" ht="3" customHeight="1" x14ac:dyDescent="0.2">
      <c r="A62" s="5"/>
      <c r="B62" s="15"/>
      <c r="C62" s="288"/>
      <c r="D62" s="163"/>
      <c r="E62" s="164"/>
      <c r="F62" s="165"/>
      <c r="G62" s="288"/>
      <c r="H62" s="165"/>
      <c r="I62" s="165"/>
    </row>
    <row r="63" spans="1:11" ht="11.1" customHeight="1" x14ac:dyDescent="0.2">
      <c r="A63" s="5" t="s">
        <v>221</v>
      </c>
      <c r="B63" s="15"/>
      <c r="C63" s="288"/>
      <c r="D63" s="163"/>
      <c r="E63" s="164"/>
      <c r="F63" s="165"/>
      <c r="G63" s="288"/>
      <c r="H63" s="165"/>
      <c r="I63" s="165"/>
    </row>
    <row r="64" spans="1:11" ht="11.1" customHeight="1" x14ac:dyDescent="0.2">
      <c r="A64" s="5" t="s">
        <v>62</v>
      </c>
      <c r="B64" s="15"/>
      <c r="C64" s="288">
        <v>651.50900000000036</v>
      </c>
      <c r="D64" s="163">
        <v>1171.9840000000004</v>
      </c>
      <c r="E64" s="164">
        <v>2427.1010000000006</v>
      </c>
      <c r="F64" s="165"/>
      <c r="G64" s="288">
        <v>539.60699999999997</v>
      </c>
      <c r="H64" s="165">
        <v>1019.211</v>
      </c>
      <c r="I64" s="165">
        <v>2341.3589999999999</v>
      </c>
    </row>
    <row r="65" spans="1:9" ht="11.1" customHeight="1" x14ac:dyDescent="0.2">
      <c r="A65" s="5" t="s">
        <v>137</v>
      </c>
      <c r="B65" s="15"/>
      <c r="C65" s="288">
        <v>-5.3610000000000042</v>
      </c>
      <c r="D65" s="163">
        <v>-2.5110000000000099</v>
      </c>
      <c r="E65" s="164">
        <v>2</v>
      </c>
      <c r="F65" s="165"/>
      <c r="G65" s="288">
        <v>-3.3659999999999997</v>
      </c>
      <c r="H65" s="165">
        <v>-1</v>
      </c>
      <c r="I65" s="165">
        <v>-11.385999999999996</v>
      </c>
    </row>
    <row r="66" spans="1:9" ht="11.1" customHeight="1" x14ac:dyDescent="0.2">
      <c r="A66" s="5" t="s">
        <v>138</v>
      </c>
      <c r="B66" s="15"/>
      <c r="C66" s="288">
        <v>64</v>
      </c>
      <c r="D66" s="163">
        <v>68</v>
      </c>
      <c r="E66" s="164">
        <v>469.37399999999957</v>
      </c>
      <c r="F66" s="165"/>
      <c r="G66" s="288">
        <v>292</v>
      </c>
      <c r="H66" s="165">
        <v>292.83799999999997</v>
      </c>
      <c r="I66" s="165">
        <v>240.06299999999987</v>
      </c>
    </row>
    <row r="67" spans="1:9" ht="11.1" customHeight="1" x14ac:dyDescent="0.2">
      <c r="A67" s="20" t="s">
        <v>139</v>
      </c>
      <c r="B67" s="15"/>
      <c r="C67" s="288"/>
      <c r="D67" s="163"/>
      <c r="E67" s="164"/>
      <c r="F67" s="165"/>
      <c r="G67" s="288"/>
      <c r="H67" s="165"/>
      <c r="I67" s="165"/>
    </row>
    <row r="68" spans="1:9" ht="11.1" customHeight="1" x14ac:dyDescent="0.2">
      <c r="A68" s="5" t="s">
        <v>63</v>
      </c>
      <c r="B68" s="15"/>
      <c r="C68" s="288">
        <v>20.182000000000002</v>
      </c>
      <c r="D68" s="163">
        <v>36.767000000000003</v>
      </c>
      <c r="E68" s="164">
        <v>173.51900000000001</v>
      </c>
      <c r="F68" s="165"/>
      <c r="G68" s="288">
        <v>40.911000000000001</v>
      </c>
      <c r="H68" s="165">
        <v>63.182000000000002</v>
      </c>
      <c r="I68" s="165">
        <v>131.70200000000003</v>
      </c>
    </row>
    <row r="69" spans="1:9" ht="11.1" customHeight="1" x14ac:dyDescent="0.2">
      <c r="A69" s="5" t="s">
        <v>140</v>
      </c>
      <c r="B69" s="15"/>
      <c r="C69" s="288">
        <v>320.24799999999999</v>
      </c>
      <c r="D69" s="163">
        <v>640.91399999999999</v>
      </c>
      <c r="E69" s="164">
        <v>1452.2460000000001</v>
      </c>
      <c r="F69" s="165"/>
      <c r="G69" s="288">
        <v>320.72300000000001</v>
      </c>
      <c r="H69" s="165">
        <v>647.93299999999999</v>
      </c>
      <c r="I69" s="165">
        <v>1319.7070000000001</v>
      </c>
    </row>
    <row r="70" spans="1:9" ht="11.1" customHeight="1" x14ac:dyDescent="0.2">
      <c r="A70" s="20" t="s">
        <v>141</v>
      </c>
      <c r="B70" s="15"/>
      <c r="C70" s="299">
        <v>369.59600000000023</v>
      </c>
      <c r="D70" s="166">
        <v>559.74000000000024</v>
      </c>
      <c r="E70" s="167">
        <v>1273.106</v>
      </c>
      <c r="F70" s="168"/>
      <c r="G70" s="299">
        <v>467.02300000000002</v>
      </c>
      <c r="H70" s="168">
        <v>599.78800000000001</v>
      </c>
      <c r="I70" s="168">
        <v>1118.627</v>
      </c>
    </row>
    <row r="71" spans="1:9" ht="3" customHeight="1" x14ac:dyDescent="0.2">
      <c r="A71" s="5"/>
      <c r="B71" s="15"/>
      <c r="C71" s="299"/>
      <c r="D71" s="166"/>
      <c r="E71" s="167"/>
      <c r="F71" s="168"/>
      <c r="G71" s="299"/>
      <c r="H71" s="165"/>
      <c r="I71" s="165"/>
    </row>
    <row r="72" spans="1:9" ht="11.1" customHeight="1" x14ac:dyDescent="0.2">
      <c r="A72" s="20" t="s">
        <v>142</v>
      </c>
      <c r="B72" s="15">
        <v>4</v>
      </c>
      <c r="C72" s="299">
        <v>-401.8720000000028</v>
      </c>
      <c r="D72" s="166">
        <v>-1260.8910000000019</v>
      </c>
      <c r="E72" s="167">
        <v>-3878.0470000000023</v>
      </c>
      <c r="F72" s="168"/>
      <c r="G72" s="299">
        <v>-1398.5480000000016</v>
      </c>
      <c r="H72" s="168">
        <v>-2044.9620000000009</v>
      </c>
      <c r="I72" s="168">
        <v>-3592.3799999999896</v>
      </c>
    </row>
    <row r="74" spans="1:9" x14ac:dyDescent="0.2">
      <c r="A74" s="326" t="s">
        <v>587</v>
      </c>
    </row>
    <row r="75" spans="1:9" x14ac:dyDescent="0.2">
      <c r="A75" s="326" t="s">
        <v>593</v>
      </c>
    </row>
    <row r="76" spans="1:9" x14ac:dyDescent="0.2">
      <c r="A76" s="447" t="s">
        <v>594</v>
      </c>
      <c r="B76" s="447"/>
      <c r="C76" s="447"/>
      <c r="D76" s="448"/>
      <c r="E76" s="448"/>
      <c r="F76" s="448"/>
      <c r="G76" s="448"/>
      <c r="H76" s="448"/>
      <c r="I76" s="448"/>
    </row>
  </sheetData>
  <mergeCells count="6">
    <mergeCell ref="A7:A8"/>
    <mergeCell ref="F7:F8"/>
    <mergeCell ref="A3:I3"/>
    <mergeCell ref="A4:I4"/>
    <mergeCell ref="C6:E6"/>
    <mergeCell ref="G6:I6"/>
  </mergeCells>
  <phoneticPr fontId="0" type="noConversion"/>
  <pageMargins left="0.75" right="0.75" top="1" bottom="1" header="0.5" footer="0.5"/>
  <pageSetup paperSize="9" scale="78"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71"/>
  <sheetViews>
    <sheetView showGridLines="0" zoomScaleNormal="100" workbookViewId="0"/>
  </sheetViews>
  <sheetFormatPr defaultRowHeight="12.75" x14ac:dyDescent="0.2"/>
  <cols>
    <col min="1" max="1" width="44" style="19" bestFit="1" customWidth="1"/>
    <col min="2" max="2" width="4.140625" style="19" bestFit="1" customWidth="1"/>
    <col min="3" max="4" width="10.7109375" customWidth="1"/>
    <col min="5" max="5" width="2.7109375" customWidth="1"/>
    <col min="6" max="7" width="10.7109375" customWidth="1"/>
  </cols>
  <sheetData>
    <row r="1" spans="1:9" x14ac:dyDescent="0.2">
      <c r="A1" s="199" t="s">
        <v>564</v>
      </c>
    </row>
    <row r="2" spans="1:9" x14ac:dyDescent="0.2">
      <c r="A2" s="199"/>
    </row>
    <row r="3" spans="1:9" ht="15.75" x14ac:dyDescent="0.25">
      <c r="A3" s="672" t="s">
        <v>67</v>
      </c>
      <c r="B3" s="672"/>
      <c r="C3" s="672"/>
      <c r="D3" s="672"/>
      <c r="E3" s="672"/>
      <c r="F3" s="672"/>
      <c r="G3" s="672"/>
    </row>
    <row r="4" spans="1:9" s="648" customFormat="1" ht="14.25" x14ac:dyDescent="0.2">
      <c r="A4" s="673" t="s">
        <v>536</v>
      </c>
      <c r="B4" s="673"/>
      <c r="C4" s="673"/>
      <c r="D4" s="673"/>
      <c r="E4" s="673"/>
      <c r="F4" s="673"/>
      <c r="G4" s="673"/>
    </row>
    <row r="5" spans="1:9" ht="3" customHeight="1" x14ac:dyDescent="0.2"/>
    <row r="6" spans="1:9" x14ac:dyDescent="0.2">
      <c r="A6" s="209"/>
      <c r="B6" s="209"/>
      <c r="C6" s="695" t="s">
        <v>503</v>
      </c>
      <c r="D6" s="695"/>
      <c r="E6" s="695"/>
      <c r="F6" s="695"/>
      <c r="G6" s="695"/>
    </row>
    <row r="7" spans="1:9" x14ac:dyDescent="0.2">
      <c r="A7" s="694"/>
      <c r="B7" s="15"/>
      <c r="C7" s="210" t="s">
        <v>535</v>
      </c>
      <c r="D7" s="211" t="s">
        <v>502</v>
      </c>
      <c r="E7" s="692"/>
      <c r="F7" s="211" t="s">
        <v>535</v>
      </c>
      <c r="G7" s="212" t="s">
        <v>502</v>
      </c>
    </row>
    <row r="8" spans="1:9" ht="14.25" x14ac:dyDescent="0.2">
      <c r="A8" s="694"/>
      <c r="B8" s="15" t="s">
        <v>8</v>
      </c>
      <c r="C8" s="160" t="s">
        <v>553</v>
      </c>
      <c r="D8" s="215" t="s">
        <v>554</v>
      </c>
      <c r="E8" s="692"/>
      <c r="F8" s="161" t="s">
        <v>542</v>
      </c>
      <c r="G8" s="215" t="s">
        <v>555</v>
      </c>
    </row>
    <row r="9" spans="1:9" x14ac:dyDescent="0.2">
      <c r="A9" s="694"/>
      <c r="B9" s="15"/>
      <c r="C9" s="157" t="s">
        <v>0</v>
      </c>
      <c r="D9" s="156" t="s">
        <v>0</v>
      </c>
      <c r="E9" s="692"/>
      <c r="F9" s="156" t="s">
        <v>0</v>
      </c>
      <c r="G9" s="156" t="s">
        <v>0</v>
      </c>
    </row>
    <row r="10" spans="1:9" ht="11.1" customHeight="1" x14ac:dyDescent="0.2">
      <c r="A10" s="33" t="s">
        <v>143</v>
      </c>
      <c r="B10" s="74"/>
      <c r="C10" s="36"/>
      <c r="D10" s="15"/>
      <c r="E10" s="15"/>
      <c r="F10" s="15"/>
      <c r="G10" s="15"/>
    </row>
    <row r="11" spans="1:9" ht="3" customHeight="1" x14ac:dyDescent="0.2">
      <c r="A11" s="28"/>
      <c r="B11" s="67"/>
      <c r="C11" s="36"/>
      <c r="D11" s="15"/>
      <c r="E11" s="15"/>
      <c r="F11" s="15"/>
      <c r="G11" s="15"/>
    </row>
    <row r="12" spans="1:9" ht="11.1" customHeight="1" x14ac:dyDescent="0.2">
      <c r="A12" s="33" t="s">
        <v>41</v>
      </c>
      <c r="B12" s="67"/>
      <c r="C12" s="158"/>
      <c r="D12" s="15"/>
      <c r="E12" s="15"/>
      <c r="F12" s="15"/>
      <c r="G12" s="15"/>
    </row>
    <row r="13" spans="1:9" ht="11.1" customHeight="1" x14ac:dyDescent="0.2">
      <c r="A13" s="28" t="s">
        <v>42</v>
      </c>
      <c r="B13" s="67"/>
      <c r="C13" s="176">
        <v>1080.2539999999999</v>
      </c>
      <c r="D13" s="165">
        <v>788.32399999999996</v>
      </c>
      <c r="E13" s="165"/>
      <c r="F13" s="165">
        <v>805.14300000000003</v>
      </c>
      <c r="G13" s="165">
        <v>778.19899999999996</v>
      </c>
      <c r="I13" s="61"/>
    </row>
    <row r="14" spans="1:9" ht="11.1" customHeight="1" x14ac:dyDescent="0.2">
      <c r="A14" s="28" t="s">
        <v>43</v>
      </c>
      <c r="B14" s="67"/>
      <c r="C14" s="176">
        <v>735.60799999999995</v>
      </c>
      <c r="D14" s="165">
        <v>714.59900000000005</v>
      </c>
      <c r="E14" s="165"/>
      <c r="F14" s="165">
        <v>740.11500000000001</v>
      </c>
      <c r="G14" s="165">
        <v>716.80399999999997</v>
      </c>
      <c r="I14" s="61"/>
    </row>
    <row r="15" spans="1:9" ht="11.1" customHeight="1" x14ac:dyDescent="0.2">
      <c r="A15" s="28" t="s">
        <v>44</v>
      </c>
      <c r="B15" s="67">
        <v>5</v>
      </c>
      <c r="C15" s="176">
        <v>5073.0110000000004</v>
      </c>
      <c r="D15" s="165">
        <v>3915.1280000000002</v>
      </c>
      <c r="E15" s="165"/>
      <c r="F15" s="165">
        <v>5697.0860000000002</v>
      </c>
      <c r="G15" s="165">
        <v>4278.4879999999994</v>
      </c>
      <c r="I15" s="61"/>
    </row>
    <row r="16" spans="1:9" ht="11.1" customHeight="1" x14ac:dyDescent="0.2">
      <c r="A16" s="28" t="s">
        <v>11</v>
      </c>
      <c r="B16" s="67">
        <v>6</v>
      </c>
      <c r="C16" s="176">
        <v>3491.9459999999999</v>
      </c>
      <c r="D16" s="165">
        <v>3066.0819999999999</v>
      </c>
      <c r="E16" s="165"/>
      <c r="F16" s="165">
        <v>3183.3389999999999</v>
      </c>
      <c r="G16" s="165">
        <v>3098.7220000000002</v>
      </c>
      <c r="I16" s="61"/>
    </row>
    <row r="17" spans="1:9" ht="11.1" customHeight="1" x14ac:dyDescent="0.2">
      <c r="A17" s="41" t="s">
        <v>230</v>
      </c>
      <c r="B17" s="67"/>
      <c r="C17" s="176"/>
      <c r="D17" s="165"/>
      <c r="E17" s="165"/>
      <c r="F17" s="165"/>
      <c r="G17" s="165"/>
      <c r="I17" s="61"/>
    </row>
    <row r="18" spans="1:9" ht="11.1" customHeight="1" x14ac:dyDescent="0.2">
      <c r="A18" s="42" t="s">
        <v>182</v>
      </c>
      <c r="B18" s="67"/>
      <c r="C18" s="176">
        <v>47782.782999999996</v>
      </c>
      <c r="D18" s="165">
        <v>47664.565999999992</v>
      </c>
      <c r="E18" s="165"/>
      <c r="F18" s="165">
        <v>49171.709000000003</v>
      </c>
      <c r="G18" s="165">
        <v>47908.566000000006</v>
      </c>
      <c r="I18" s="61"/>
    </row>
    <row r="19" spans="1:9" ht="11.1" customHeight="1" x14ac:dyDescent="0.2">
      <c r="A19" s="42" t="s">
        <v>183</v>
      </c>
      <c r="B19" s="67"/>
      <c r="C19" s="176">
        <v>9202.4609999999993</v>
      </c>
      <c r="D19" s="165">
        <v>8948.5119999999988</v>
      </c>
      <c r="E19" s="165"/>
      <c r="F19" s="165">
        <v>8829.9489999999987</v>
      </c>
      <c r="G19" s="165">
        <v>9019.3799999999992</v>
      </c>
      <c r="I19" s="61"/>
    </row>
    <row r="20" spans="1:9" ht="11.1" customHeight="1" x14ac:dyDescent="0.2">
      <c r="A20" s="42" t="s">
        <v>231</v>
      </c>
      <c r="B20" s="67"/>
      <c r="C20" s="176">
        <v>45.276000000000003</v>
      </c>
      <c r="D20" s="165">
        <v>45.292000000000002</v>
      </c>
      <c r="E20" s="165"/>
      <c r="F20" s="165">
        <v>49</v>
      </c>
      <c r="G20" s="165">
        <v>50.704000000000001</v>
      </c>
      <c r="I20" s="61"/>
    </row>
    <row r="21" spans="1:9" ht="11.1" customHeight="1" x14ac:dyDescent="0.2">
      <c r="A21" s="41" t="s">
        <v>12</v>
      </c>
      <c r="B21" s="67"/>
      <c r="C21" s="176">
        <v>8</v>
      </c>
      <c r="D21" s="165">
        <v>8.1290000000002749</v>
      </c>
      <c r="E21" s="165"/>
      <c r="F21" s="165">
        <v>8</v>
      </c>
      <c r="G21" s="165">
        <v>8</v>
      </c>
      <c r="I21" s="61"/>
    </row>
    <row r="22" spans="1:9" ht="11.1" customHeight="1" x14ac:dyDescent="0.2">
      <c r="A22" s="33" t="s">
        <v>145</v>
      </c>
      <c r="B22" s="67"/>
      <c r="C22" s="177">
        <v>67419.145999999993</v>
      </c>
      <c r="D22" s="168">
        <v>65150.631999999998</v>
      </c>
      <c r="E22" s="168"/>
      <c r="F22" s="168">
        <v>68483.864000000001</v>
      </c>
      <c r="G22" s="168">
        <v>65858.789000000019</v>
      </c>
      <c r="I22" s="61"/>
    </row>
    <row r="23" spans="1:9" ht="3" customHeight="1" x14ac:dyDescent="0.2">
      <c r="A23" s="28"/>
      <c r="B23" s="67"/>
      <c r="C23" s="176"/>
      <c r="D23" s="165"/>
      <c r="E23" s="165"/>
      <c r="F23" s="165"/>
      <c r="G23" s="165"/>
      <c r="I23" s="61"/>
    </row>
    <row r="24" spans="1:9" ht="11.1" customHeight="1" x14ac:dyDescent="0.2">
      <c r="A24" s="33" t="s">
        <v>146</v>
      </c>
      <c r="B24" s="67"/>
      <c r="C24" s="176"/>
      <c r="D24" s="165"/>
      <c r="E24" s="165"/>
      <c r="F24" s="165"/>
      <c r="G24" s="165"/>
      <c r="I24" s="61"/>
    </row>
    <row r="25" spans="1:9" ht="11.1" customHeight="1" x14ac:dyDescent="0.2">
      <c r="A25" s="28" t="s">
        <v>14</v>
      </c>
      <c r="B25" s="67"/>
      <c r="C25" s="176">
        <v>37284.65</v>
      </c>
      <c r="D25" s="165">
        <v>37433.195</v>
      </c>
      <c r="E25" s="165"/>
      <c r="F25" s="165">
        <v>38788.364999999998</v>
      </c>
      <c r="G25" s="165">
        <v>37269.084000000003</v>
      </c>
      <c r="I25" s="61"/>
    </row>
    <row r="26" spans="1:9" ht="11.1" customHeight="1" x14ac:dyDescent="0.2">
      <c r="A26" s="41" t="s">
        <v>147</v>
      </c>
      <c r="B26" s="67"/>
      <c r="C26" s="176">
        <v>43166.044999999998</v>
      </c>
      <c r="D26" s="165">
        <v>45150.633000000002</v>
      </c>
      <c r="E26" s="165"/>
      <c r="F26" s="165">
        <v>43820.152000000002</v>
      </c>
      <c r="G26" s="165">
        <v>42640.161999999997</v>
      </c>
      <c r="I26" s="61"/>
    </row>
    <row r="27" spans="1:9" ht="11.1" customHeight="1" x14ac:dyDescent="0.2">
      <c r="A27" s="28" t="s">
        <v>13</v>
      </c>
      <c r="B27" s="67"/>
      <c r="C27" s="176">
        <v>4</v>
      </c>
      <c r="D27" s="165">
        <v>4.0599999999999996</v>
      </c>
      <c r="E27" s="165"/>
      <c r="F27" s="165">
        <v>4.0810000000000004</v>
      </c>
      <c r="G27" s="165">
        <v>8.0250000000000004</v>
      </c>
      <c r="I27" s="61"/>
    </row>
    <row r="28" spans="1:9" ht="11.1" customHeight="1" x14ac:dyDescent="0.2">
      <c r="A28" s="41" t="s">
        <v>10</v>
      </c>
      <c r="B28" s="67"/>
      <c r="C28" s="176"/>
      <c r="D28" s="165"/>
      <c r="E28" s="165"/>
      <c r="F28" s="165"/>
      <c r="G28" s="165"/>
      <c r="I28" s="61"/>
    </row>
    <row r="29" spans="1:9" ht="11.1" customHeight="1" x14ac:dyDescent="0.2">
      <c r="A29" s="42" t="s">
        <v>148</v>
      </c>
      <c r="B29" s="67"/>
      <c r="C29" s="176">
        <v>97.650999999999996</v>
      </c>
      <c r="D29" s="165">
        <v>106.863</v>
      </c>
      <c r="E29" s="165"/>
      <c r="F29" s="165">
        <v>112.649</v>
      </c>
      <c r="G29" s="165">
        <v>98.382999999999996</v>
      </c>
      <c r="I29" s="61"/>
    </row>
    <row r="30" spans="1:9" ht="11.1" customHeight="1" x14ac:dyDescent="0.2">
      <c r="A30" s="42" t="s">
        <v>149</v>
      </c>
      <c r="B30" s="67"/>
      <c r="C30" s="176">
        <v>70.263999999999996</v>
      </c>
      <c r="D30" s="165">
        <v>75.171000000000006</v>
      </c>
      <c r="E30" s="165"/>
      <c r="F30" s="165">
        <v>83.015000000000001</v>
      </c>
      <c r="G30" s="165">
        <v>72.775000000000006</v>
      </c>
      <c r="I30" s="61"/>
    </row>
    <row r="31" spans="1:9" ht="11.1" customHeight="1" x14ac:dyDescent="0.2">
      <c r="A31" s="28" t="s">
        <v>150</v>
      </c>
      <c r="B31" s="67"/>
      <c r="C31" s="176">
        <v>665.54100000000005</v>
      </c>
      <c r="D31" s="165">
        <v>696.77800000000002</v>
      </c>
      <c r="E31" s="165"/>
      <c r="F31" s="165">
        <v>647.17600000000004</v>
      </c>
      <c r="G31" s="165">
        <v>679.53</v>
      </c>
      <c r="I31" s="61"/>
    </row>
    <row r="32" spans="1:9" ht="11.1" customHeight="1" x14ac:dyDescent="0.2">
      <c r="A32" s="28" t="s">
        <v>509</v>
      </c>
      <c r="B32" s="67"/>
      <c r="C32" s="176">
        <v>89.888000000000005</v>
      </c>
      <c r="D32" s="165">
        <v>87.926000000000002</v>
      </c>
      <c r="E32" s="165"/>
      <c r="F32" s="165">
        <v>26.576000000000001</v>
      </c>
      <c r="G32" s="165">
        <v>111.396</v>
      </c>
      <c r="I32" s="61"/>
    </row>
    <row r="33" spans="1:9" ht="11.1" customHeight="1" x14ac:dyDescent="0.2">
      <c r="A33" s="41" t="s">
        <v>144</v>
      </c>
      <c r="B33" s="67"/>
      <c r="C33" s="176">
        <v>7.3</v>
      </c>
      <c r="D33" s="165">
        <v>0</v>
      </c>
      <c r="E33" s="165"/>
      <c r="F33" s="165">
        <v>8.11</v>
      </c>
      <c r="G33" s="165">
        <v>7.3</v>
      </c>
      <c r="I33" s="61"/>
    </row>
    <row r="34" spans="1:9" ht="11.1" customHeight="1" x14ac:dyDescent="0.2">
      <c r="A34" s="28" t="s">
        <v>31</v>
      </c>
      <c r="B34" s="67"/>
      <c r="C34" s="176">
        <v>802.495</v>
      </c>
      <c r="D34" s="165">
        <v>242.476</v>
      </c>
      <c r="E34" s="165"/>
      <c r="F34" s="165">
        <v>684.44499999999994</v>
      </c>
      <c r="G34" s="165">
        <v>664.57799999999997</v>
      </c>
      <c r="I34" s="61"/>
    </row>
    <row r="35" spans="1:9" ht="11.1" customHeight="1" x14ac:dyDescent="0.2">
      <c r="A35" s="33" t="s">
        <v>151</v>
      </c>
      <c r="B35" s="67"/>
      <c r="C35" s="177">
        <v>82187.934000000008</v>
      </c>
      <c r="D35" s="168">
        <v>83797.102000000014</v>
      </c>
      <c r="E35" s="168"/>
      <c r="F35" s="168">
        <v>84174.569000000018</v>
      </c>
      <c r="G35" s="168">
        <v>81551.232999999978</v>
      </c>
      <c r="I35" s="61"/>
    </row>
    <row r="36" spans="1:9" ht="3" customHeight="1" x14ac:dyDescent="0.2">
      <c r="A36" s="28"/>
      <c r="B36" s="67"/>
      <c r="C36" s="177"/>
      <c r="D36" s="168"/>
      <c r="E36" s="168"/>
      <c r="F36" s="168"/>
      <c r="G36" s="168"/>
      <c r="I36" s="61"/>
    </row>
    <row r="37" spans="1:9" ht="11.1" customHeight="1" x14ac:dyDescent="0.2">
      <c r="A37" s="33" t="s">
        <v>15</v>
      </c>
      <c r="B37" s="67"/>
      <c r="C37" s="177">
        <v>149607.08000000002</v>
      </c>
      <c r="D37" s="168">
        <v>148947.734</v>
      </c>
      <c r="E37" s="168"/>
      <c r="F37" s="168">
        <v>152658.43300000002</v>
      </c>
      <c r="G37" s="168">
        <v>147410.022</v>
      </c>
      <c r="I37" s="61"/>
    </row>
    <row r="38" spans="1:9" ht="3" customHeight="1" x14ac:dyDescent="0.2">
      <c r="A38" s="28"/>
      <c r="B38" s="67"/>
      <c r="C38" s="176"/>
      <c r="D38" s="165"/>
      <c r="E38" s="165"/>
      <c r="F38" s="165"/>
      <c r="G38" s="165"/>
      <c r="I38" s="61"/>
    </row>
    <row r="39" spans="1:9" ht="11.1" customHeight="1" x14ac:dyDescent="0.2">
      <c r="A39" s="33" t="s">
        <v>45</v>
      </c>
      <c r="B39" s="67"/>
      <c r="C39" s="176"/>
      <c r="D39" s="165"/>
      <c r="E39" s="165"/>
      <c r="F39" s="165"/>
      <c r="G39" s="165"/>
      <c r="I39" s="61"/>
    </row>
    <row r="40" spans="1:9" ht="3" customHeight="1" x14ac:dyDescent="0.2">
      <c r="A40" s="28"/>
      <c r="B40" s="67"/>
      <c r="C40" s="176"/>
      <c r="D40" s="165"/>
      <c r="E40" s="165"/>
      <c r="F40" s="165"/>
      <c r="G40" s="165"/>
      <c r="I40" s="61"/>
    </row>
    <row r="41" spans="1:9" ht="11.1" customHeight="1" x14ac:dyDescent="0.2">
      <c r="A41" s="28" t="s">
        <v>46</v>
      </c>
      <c r="B41" s="67"/>
      <c r="C41" s="176">
        <v>311.93799999999999</v>
      </c>
      <c r="D41" s="165">
        <v>432.39600000000002</v>
      </c>
      <c r="E41" s="165"/>
      <c r="F41" s="165">
        <v>863.98900000000003</v>
      </c>
      <c r="G41" s="165">
        <v>645.69200000000001</v>
      </c>
      <c r="I41" s="61"/>
    </row>
    <row r="42" spans="1:9" ht="11.1" customHeight="1" x14ac:dyDescent="0.2">
      <c r="A42" s="28" t="s">
        <v>47</v>
      </c>
      <c r="B42" s="67"/>
      <c r="C42" s="176">
        <v>376.11900000000003</v>
      </c>
      <c r="D42" s="165">
        <v>359.87200000000001</v>
      </c>
      <c r="E42" s="165"/>
      <c r="F42" s="165">
        <v>391.96899999999999</v>
      </c>
      <c r="G42" s="165">
        <v>376.11900000000003</v>
      </c>
      <c r="I42" s="61"/>
    </row>
    <row r="43" spans="1:9" ht="11.1" customHeight="1" x14ac:dyDescent="0.2">
      <c r="A43" s="28" t="s">
        <v>17</v>
      </c>
      <c r="B43" s="67">
        <v>7</v>
      </c>
      <c r="C43" s="176">
        <v>27344.903999999999</v>
      </c>
      <c r="D43" s="165">
        <v>28035.321000000004</v>
      </c>
      <c r="E43" s="165"/>
      <c r="F43" s="165">
        <v>23239.542000000001</v>
      </c>
      <c r="G43" s="165">
        <v>23571.73</v>
      </c>
      <c r="I43" s="61"/>
    </row>
    <row r="44" spans="1:9" ht="11.1" customHeight="1" x14ac:dyDescent="0.2">
      <c r="A44" s="28" t="s">
        <v>152</v>
      </c>
      <c r="B44" s="67"/>
      <c r="C44" s="176">
        <v>6877.9290000000001</v>
      </c>
      <c r="D44" s="165">
        <v>7083.424</v>
      </c>
      <c r="E44" s="165"/>
      <c r="F44" s="165">
        <v>7461.9660000000003</v>
      </c>
      <c r="G44" s="165">
        <v>7042.8729999999996</v>
      </c>
      <c r="I44" s="61"/>
    </row>
    <row r="45" spans="1:9" ht="11.1" customHeight="1" x14ac:dyDescent="0.2">
      <c r="A45" s="28" t="s">
        <v>153</v>
      </c>
      <c r="B45" s="67"/>
      <c r="C45" s="176">
        <v>2962.0430000000001</v>
      </c>
      <c r="D45" s="165">
        <v>2985.9290000000001</v>
      </c>
      <c r="E45" s="165"/>
      <c r="F45" s="165">
        <v>2957.8020000000001</v>
      </c>
      <c r="G45" s="165">
        <v>2910.7710000000002</v>
      </c>
      <c r="I45" s="61"/>
    </row>
    <row r="46" spans="1:9" ht="11.1" customHeight="1" x14ac:dyDescent="0.2">
      <c r="A46" s="28" t="s">
        <v>16</v>
      </c>
      <c r="B46" s="67"/>
      <c r="C46" s="176">
        <v>844.26900000000001</v>
      </c>
      <c r="D46" s="165">
        <v>1377.761</v>
      </c>
      <c r="E46" s="165"/>
      <c r="F46" s="165">
        <v>854.61099999999999</v>
      </c>
      <c r="G46" s="165">
        <v>1293.7149999999999</v>
      </c>
      <c r="I46" s="61"/>
    </row>
    <row r="47" spans="1:9" ht="11.1" customHeight="1" x14ac:dyDescent="0.2">
      <c r="A47" s="28" t="s">
        <v>18</v>
      </c>
      <c r="B47" s="67"/>
      <c r="C47" s="176">
        <v>1388.8330000000205</v>
      </c>
      <c r="D47" s="165">
        <v>1353.8259999999864</v>
      </c>
      <c r="E47" s="165"/>
      <c r="F47" s="165">
        <v>1345.111000000019</v>
      </c>
      <c r="G47" s="165">
        <v>1380.0570000000007</v>
      </c>
      <c r="I47" s="61"/>
    </row>
    <row r="48" spans="1:9" ht="11.1" customHeight="1" x14ac:dyDescent="0.2">
      <c r="A48" s="33" t="s">
        <v>19</v>
      </c>
      <c r="B48" s="67"/>
      <c r="C48" s="177">
        <v>40106.035000000018</v>
      </c>
      <c r="D48" s="168">
        <v>41628.528999999995</v>
      </c>
      <c r="E48" s="168"/>
      <c r="F48" s="168">
        <v>37114.99000000002</v>
      </c>
      <c r="G48" s="168">
        <v>37220.956999999995</v>
      </c>
      <c r="I48" s="61"/>
    </row>
    <row r="49" spans="1:10" ht="3" customHeight="1" x14ac:dyDescent="0.2">
      <c r="A49" s="28"/>
      <c r="B49" s="67"/>
      <c r="C49" s="176"/>
      <c r="D49" s="165"/>
      <c r="E49" s="165"/>
      <c r="F49" s="165"/>
      <c r="G49" s="165">
        <v>0</v>
      </c>
      <c r="I49" s="61"/>
    </row>
    <row r="50" spans="1:10" ht="11.1" customHeight="1" x14ac:dyDescent="0.2">
      <c r="A50" s="31" t="s">
        <v>20</v>
      </c>
      <c r="B50" s="67"/>
      <c r="C50" s="178">
        <v>109501.045</v>
      </c>
      <c r="D50" s="171">
        <v>107319.205</v>
      </c>
      <c r="E50" s="171"/>
      <c r="F50" s="171">
        <v>115543.443</v>
      </c>
      <c r="G50" s="171">
        <v>110189.065</v>
      </c>
      <c r="I50" s="61"/>
    </row>
    <row r="51" spans="1:10" ht="3" customHeight="1" x14ac:dyDescent="0.2">
      <c r="A51" s="28"/>
      <c r="B51" s="67"/>
      <c r="C51" s="176"/>
      <c r="D51" s="165"/>
      <c r="E51" s="165"/>
      <c r="F51" s="165"/>
      <c r="G51" s="165"/>
      <c r="I51" s="61"/>
    </row>
    <row r="52" spans="1:10" ht="11.1" customHeight="1" x14ac:dyDescent="0.2">
      <c r="A52" s="33" t="s">
        <v>65</v>
      </c>
      <c r="B52" s="67"/>
      <c r="C52" s="176"/>
      <c r="D52" s="165"/>
      <c r="E52" s="165"/>
      <c r="F52" s="165"/>
      <c r="G52" s="165"/>
      <c r="I52" s="61"/>
    </row>
    <row r="53" spans="1:10" ht="11.1" customHeight="1" x14ac:dyDescent="0.2">
      <c r="A53" s="28" t="s">
        <v>154</v>
      </c>
      <c r="B53" s="67"/>
      <c r="C53" s="176">
        <v>0</v>
      </c>
      <c r="D53" s="165">
        <v>0</v>
      </c>
      <c r="E53" s="165"/>
      <c r="F53" s="165">
        <v>0</v>
      </c>
      <c r="G53" s="165">
        <v>0</v>
      </c>
      <c r="I53" s="61"/>
    </row>
    <row r="54" spans="1:10" ht="11.1" customHeight="1" x14ac:dyDescent="0.2">
      <c r="A54" s="28" t="s">
        <v>155</v>
      </c>
      <c r="B54" s="67"/>
      <c r="C54" s="176">
        <v>5849.51</v>
      </c>
      <c r="D54" s="165">
        <v>2886.3420000000001</v>
      </c>
      <c r="E54" s="165"/>
      <c r="F54" s="165">
        <v>7574.16</v>
      </c>
      <c r="G54" s="165">
        <v>6553.06</v>
      </c>
      <c r="I54" s="61"/>
    </row>
    <row r="55" spans="1:10" ht="11.1" customHeight="1" x14ac:dyDescent="0.2">
      <c r="A55" s="28" t="s">
        <v>156</v>
      </c>
      <c r="B55" s="67"/>
      <c r="C55" s="176">
        <v>103651.535</v>
      </c>
      <c r="D55" s="165">
        <v>104432.863</v>
      </c>
      <c r="E55" s="165"/>
      <c r="F55" s="165">
        <v>107969.283</v>
      </c>
      <c r="G55" s="165">
        <v>103636.005</v>
      </c>
    </row>
    <row r="56" spans="1:10" ht="11.1" customHeight="1" x14ac:dyDescent="0.2">
      <c r="A56" s="31" t="s">
        <v>48</v>
      </c>
      <c r="B56" s="67">
        <v>4</v>
      </c>
      <c r="C56" s="178">
        <v>109501.045</v>
      </c>
      <c r="D56" s="171">
        <v>107319.205</v>
      </c>
      <c r="E56" s="171"/>
      <c r="F56" s="171">
        <v>115543.443</v>
      </c>
      <c r="G56" s="171">
        <v>110189.065</v>
      </c>
      <c r="I56" s="61"/>
      <c r="J56" s="189"/>
    </row>
    <row r="57" spans="1:10" ht="3" customHeight="1" x14ac:dyDescent="0.2">
      <c r="A57" s="5"/>
      <c r="B57" s="15"/>
      <c r="C57" s="87"/>
      <c r="D57" s="173"/>
      <c r="E57" s="179"/>
      <c r="F57" s="173"/>
      <c r="G57" s="173"/>
    </row>
    <row r="58" spans="1:10" ht="15" customHeight="1" x14ac:dyDescent="0.2">
      <c r="A58" s="44" t="s">
        <v>157</v>
      </c>
      <c r="B58" s="75"/>
      <c r="C58" s="180"/>
      <c r="D58" s="181"/>
      <c r="E58" s="181"/>
      <c r="F58" s="181"/>
      <c r="G58" s="181"/>
    </row>
    <row r="59" spans="1:10" ht="3" customHeight="1" x14ac:dyDescent="0.2">
      <c r="A59" s="5"/>
      <c r="B59" s="15"/>
      <c r="C59" s="87"/>
      <c r="D59" s="173"/>
      <c r="E59" s="179"/>
      <c r="F59" s="173"/>
      <c r="G59" s="173"/>
    </row>
    <row r="60" spans="1:10" ht="11.1" customHeight="1" x14ac:dyDescent="0.2">
      <c r="A60" s="20" t="s">
        <v>158</v>
      </c>
      <c r="B60" s="76"/>
      <c r="C60" s="177">
        <v>27313.110999999975</v>
      </c>
      <c r="D60" s="168">
        <v>23522.103000000003</v>
      </c>
      <c r="E60" s="168"/>
      <c r="F60" s="168">
        <v>31368.873999999982</v>
      </c>
      <c r="G60" s="168">
        <v>28637.832000000024</v>
      </c>
    </row>
    <row r="61" spans="1:10" ht="11.1" customHeight="1" x14ac:dyDescent="0.2">
      <c r="A61" s="20" t="s">
        <v>159</v>
      </c>
      <c r="B61" s="76"/>
      <c r="C61" s="177">
        <v>29672.133000000016</v>
      </c>
      <c r="D61" s="168">
        <v>33090.974999999991</v>
      </c>
      <c r="E61" s="168"/>
      <c r="F61" s="168">
        <v>26632.784000000021</v>
      </c>
      <c r="G61" s="168">
        <v>28290.11399999998</v>
      </c>
    </row>
    <row r="62" spans="1:10" ht="3" customHeight="1" x14ac:dyDescent="0.2">
      <c r="A62" s="5"/>
      <c r="B62" s="15"/>
      <c r="C62" s="176"/>
      <c r="D62" s="165"/>
      <c r="E62" s="165"/>
      <c r="F62" s="165"/>
      <c r="G62" s="165"/>
    </row>
    <row r="63" spans="1:10" ht="11.1" customHeight="1" x14ac:dyDescent="0.2">
      <c r="A63" s="20" t="s">
        <v>5</v>
      </c>
      <c r="B63" s="76"/>
      <c r="C63" s="176"/>
      <c r="D63" s="165"/>
      <c r="E63" s="165"/>
      <c r="F63" s="165"/>
      <c r="G63" s="165"/>
    </row>
    <row r="64" spans="1:10" ht="11.1" customHeight="1" x14ac:dyDescent="0.2">
      <c r="A64" s="5" t="s">
        <v>160</v>
      </c>
      <c r="B64" s="15"/>
      <c r="C64" s="176">
        <v>28032.960999999999</v>
      </c>
      <c r="D64" s="165">
        <v>28827.589000000004</v>
      </c>
      <c r="E64" s="165"/>
      <c r="F64" s="165">
        <v>24495.5</v>
      </c>
      <c r="G64" s="165">
        <v>24593.541000000001</v>
      </c>
    </row>
    <row r="65" spans="1:7" ht="11.1" customHeight="1" x14ac:dyDescent="0.2">
      <c r="A65" s="20" t="s">
        <v>232</v>
      </c>
      <c r="B65" s="76"/>
      <c r="C65" s="176">
        <v>6888.8730000000005</v>
      </c>
      <c r="D65" s="165">
        <v>5418.0510000000004</v>
      </c>
      <c r="E65" s="165"/>
      <c r="F65" s="165">
        <v>7242.3440000000001</v>
      </c>
      <c r="G65" s="165">
        <v>5773.4909999999991</v>
      </c>
    </row>
    <row r="66" spans="1:7" ht="11.1" customHeight="1" x14ac:dyDescent="0.2">
      <c r="A66" s="20" t="s">
        <v>223</v>
      </c>
      <c r="B66" s="76"/>
      <c r="C66" s="176">
        <v>0</v>
      </c>
      <c r="D66" s="165">
        <v>0</v>
      </c>
      <c r="E66" s="165"/>
      <c r="F66" s="165">
        <v>0</v>
      </c>
      <c r="G66" s="165">
        <v>0</v>
      </c>
    </row>
    <row r="67" spans="1:7" ht="11.1" customHeight="1" x14ac:dyDescent="0.2">
      <c r="A67" s="20" t="s">
        <v>5</v>
      </c>
      <c r="B67" s="76"/>
      <c r="C67" s="177">
        <v>21144.088</v>
      </c>
      <c r="D67" s="168">
        <v>23409.538000000004</v>
      </c>
      <c r="E67" s="168"/>
      <c r="F67" s="168">
        <v>17253.155999999999</v>
      </c>
      <c r="G67" s="168">
        <v>18820.050000000003</v>
      </c>
    </row>
    <row r="69" spans="1:7" x14ac:dyDescent="0.2">
      <c r="A69" s="326" t="s">
        <v>587</v>
      </c>
      <c r="D69" s="188"/>
    </row>
    <row r="70" spans="1:7" x14ac:dyDescent="0.2">
      <c r="A70" s="326" t="s">
        <v>593</v>
      </c>
    </row>
    <row r="71" spans="1:7" x14ac:dyDescent="0.2">
      <c r="A71" s="447" t="s">
        <v>594</v>
      </c>
      <c r="B71" s="66"/>
      <c r="C71" s="62"/>
      <c r="D71" s="62"/>
      <c r="E71" s="62"/>
      <c r="F71" s="62"/>
      <c r="G71" s="62"/>
    </row>
  </sheetData>
  <mergeCells count="5">
    <mergeCell ref="A7:A9"/>
    <mergeCell ref="E7:E9"/>
    <mergeCell ref="A3:G3"/>
    <mergeCell ref="A4:G4"/>
    <mergeCell ref="C6:G6"/>
  </mergeCells>
  <phoneticPr fontId="0" type="noConversion"/>
  <pageMargins left="0.75" right="0.75" top="1" bottom="1" header="0.5" footer="0.5"/>
  <pageSetup paperSize="9" scale="93" orientation="portrait" r:id="rId1"/>
  <headerFooter alignWithMargins="0"/>
  <ignoredErrors>
    <ignoredError sqref="C8 F8"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F34"/>
  <sheetViews>
    <sheetView showGridLines="0" workbookViewId="0"/>
  </sheetViews>
  <sheetFormatPr defaultRowHeight="12.75" x14ac:dyDescent="0.2"/>
  <cols>
    <col min="1" max="1" width="50.7109375" customWidth="1"/>
    <col min="2" max="4" width="10.7109375" customWidth="1"/>
    <col min="5" max="5" width="8.7109375" customWidth="1"/>
  </cols>
  <sheetData>
    <row r="1" spans="1:6" x14ac:dyDescent="0.2">
      <c r="A1" s="267" t="s">
        <v>565</v>
      </c>
    </row>
    <row r="2" spans="1:6" x14ac:dyDescent="0.2">
      <c r="A2" s="273"/>
    </row>
    <row r="3" spans="1:6" ht="15.75" x14ac:dyDescent="0.25">
      <c r="A3" s="672" t="s">
        <v>499</v>
      </c>
      <c r="B3" s="672"/>
      <c r="C3" s="672"/>
      <c r="D3" s="672"/>
      <c r="E3" s="672"/>
      <c r="F3" s="114"/>
    </row>
    <row r="4" spans="1:6" s="648" customFormat="1" ht="14.25" x14ac:dyDescent="0.2">
      <c r="A4" s="673" t="s">
        <v>556</v>
      </c>
      <c r="B4" s="673"/>
      <c r="C4" s="673"/>
      <c r="D4" s="673"/>
      <c r="E4" s="673"/>
      <c r="F4" s="651"/>
    </row>
    <row r="5" spans="1:6" ht="3" customHeight="1" x14ac:dyDescent="0.2">
      <c r="A5" s="115"/>
      <c r="B5" s="261"/>
      <c r="C5" s="261"/>
      <c r="D5" s="261"/>
      <c r="E5" s="261"/>
      <c r="F5" s="261"/>
    </row>
    <row r="6" spans="1:6" ht="67.5" x14ac:dyDescent="0.2">
      <c r="A6" s="237"/>
      <c r="B6" s="278" t="s">
        <v>510</v>
      </c>
      <c r="C6" s="278" t="s">
        <v>521</v>
      </c>
      <c r="D6" s="278" t="s">
        <v>511</v>
      </c>
      <c r="E6" s="278" t="s">
        <v>520</v>
      </c>
    </row>
    <row r="7" spans="1:6" x14ac:dyDescent="0.2">
      <c r="A7" s="233"/>
      <c r="B7" s="279" t="s">
        <v>0</v>
      </c>
      <c r="C7" s="279" t="s">
        <v>0</v>
      </c>
      <c r="D7" s="279" t="s">
        <v>0</v>
      </c>
      <c r="E7" s="279" t="s">
        <v>0</v>
      </c>
    </row>
    <row r="8" spans="1:6" ht="3.2" customHeight="1" x14ac:dyDescent="0.2">
      <c r="A8" s="260"/>
      <c r="B8" s="229"/>
      <c r="C8" s="229"/>
      <c r="D8" s="229"/>
      <c r="E8" s="229"/>
    </row>
    <row r="9" spans="1:6" x14ac:dyDescent="0.2">
      <c r="A9" s="309" t="s">
        <v>558</v>
      </c>
      <c r="B9" s="313">
        <v>55727.458000000006</v>
      </c>
      <c r="C9" s="313">
        <v>47908.566000000006</v>
      </c>
      <c r="D9" s="310">
        <v>6553.06</v>
      </c>
      <c r="E9" s="313">
        <v>110189.06500000002</v>
      </c>
    </row>
    <row r="10" spans="1:6" x14ac:dyDescent="0.2">
      <c r="A10" s="224" t="s">
        <v>512</v>
      </c>
      <c r="B10" s="164">
        <v>0</v>
      </c>
      <c r="C10" s="164">
        <v>0</v>
      </c>
      <c r="D10" s="164">
        <v>-728.32799999999531</v>
      </c>
      <c r="E10" s="164">
        <v>-728.32799999999531</v>
      </c>
    </row>
    <row r="11" spans="1:6" x14ac:dyDescent="0.2">
      <c r="A11" s="224" t="s">
        <v>513</v>
      </c>
      <c r="B11" s="164">
        <v>172.17799999999988</v>
      </c>
      <c r="C11" s="164">
        <v>-125.78300000001036</v>
      </c>
      <c r="D11" s="164">
        <v>-6.0869999999999997</v>
      </c>
      <c r="E11" s="164">
        <v>40.307999999989519</v>
      </c>
    </row>
    <row r="12" spans="1:6" x14ac:dyDescent="0.2">
      <c r="A12" s="232" t="s">
        <v>133</v>
      </c>
      <c r="B12" s="164">
        <v>-30.864999999999998</v>
      </c>
      <c r="C12" s="173" t="s">
        <v>547</v>
      </c>
      <c r="D12" s="164">
        <v>30.864999999999998</v>
      </c>
      <c r="E12" s="164">
        <v>0</v>
      </c>
    </row>
    <row r="13" spans="1:6" ht="3" customHeight="1" x14ac:dyDescent="0.2">
      <c r="A13" s="224"/>
      <c r="B13" s="164"/>
      <c r="C13" s="164"/>
      <c r="D13" s="164"/>
      <c r="E13" s="164"/>
    </row>
    <row r="14" spans="1:6" x14ac:dyDescent="0.2">
      <c r="A14" s="227" t="s">
        <v>514</v>
      </c>
      <c r="B14" s="167">
        <v>141.31299999999987</v>
      </c>
      <c r="C14" s="167">
        <v>-125.78300000001036</v>
      </c>
      <c r="D14" s="167">
        <v>-703.54999999999529</v>
      </c>
      <c r="E14" s="167">
        <v>-688.02000000000578</v>
      </c>
    </row>
    <row r="15" spans="1:6" ht="3" customHeight="1" x14ac:dyDescent="0.2">
      <c r="A15" s="224"/>
      <c r="B15" s="164"/>
      <c r="C15" s="164"/>
      <c r="D15" s="164"/>
      <c r="E15" s="164"/>
    </row>
    <row r="16" spans="1:6" x14ac:dyDescent="0.2">
      <c r="A16" s="226" t="s">
        <v>559</v>
      </c>
      <c r="B16" s="280">
        <v>55868.771000000008</v>
      </c>
      <c r="C16" s="280">
        <v>47782.782999999996</v>
      </c>
      <c r="D16" s="280">
        <v>5849.510000000013</v>
      </c>
      <c r="E16" s="280">
        <v>109501.04500000001</v>
      </c>
    </row>
    <row r="17" spans="1:6" ht="5.25" customHeight="1" x14ac:dyDescent="0.2">
      <c r="A17" s="62"/>
      <c r="B17" s="62"/>
      <c r="C17" s="62"/>
      <c r="D17" s="62"/>
      <c r="E17" s="62"/>
    </row>
    <row r="18" spans="1:6" ht="5.25" customHeight="1" x14ac:dyDescent="0.2">
      <c r="A18" s="262"/>
      <c r="B18" s="262"/>
      <c r="C18" s="262"/>
      <c r="D18" s="262"/>
      <c r="E18" s="262"/>
    </row>
    <row r="19" spans="1:6" x14ac:dyDescent="0.2">
      <c r="A19" s="696" t="s">
        <v>543</v>
      </c>
      <c r="B19" s="696"/>
      <c r="C19" s="696"/>
      <c r="D19" s="696"/>
      <c r="E19" s="696"/>
      <c r="F19" s="214"/>
    </row>
    <row r="20" spans="1:6" ht="3" customHeight="1" x14ac:dyDescent="0.2">
      <c r="A20" s="115"/>
      <c r="B20" s="214"/>
      <c r="C20" s="214"/>
      <c r="D20" s="214"/>
      <c r="E20" s="214"/>
      <c r="F20" s="214"/>
    </row>
    <row r="21" spans="1:6" ht="67.5" x14ac:dyDescent="0.2">
      <c r="A21" s="228"/>
      <c r="B21" s="278" t="s">
        <v>510</v>
      </c>
      <c r="C21" s="278" t="s">
        <v>521</v>
      </c>
      <c r="D21" s="278" t="s">
        <v>511</v>
      </c>
      <c r="E21" s="278" t="s">
        <v>520</v>
      </c>
    </row>
    <row r="22" spans="1:6" x14ac:dyDescent="0.2">
      <c r="A22" s="225"/>
      <c r="B22" s="279" t="s">
        <v>0</v>
      </c>
      <c r="C22" s="279" t="s">
        <v>0</v>
      </c>
      <c r="D22" s="279" t="s">
        <v>0</v>
      </c>
      <c r="E22" s="279" t="s">
        <v>0</v>
      </c>
    </row>
    <row r="23" spans="1:6" ht="3.2" customHeight="1" x14ac:dyDescent="0.2"/>
    <row r="24" spans="1:6" x14ac:dyDescent="0.2">
      <c r="A24" s="235" t="s">
        <v>544</v>
      </c>
      <c r="B24" s="308">
        <v>58751.948000000004</v>
      </c>
      <c r="C24" s="308">
        <v>47654.089</v>
      </c>
      <c r="D24" s="308">
        <v>8460.3019999999997</v>
      </c>
      <c r="E24" s="308">
        <v>114866.321</v>
      </c>
    </row>
    <row r="25" spans="1:6" x14ac:dyDescent="0.2">
      <c r="A25" s="224" t="s">
        <v>512</v>
      </c>
      <c r="B25" s="164">
        <v>0</v>
      </c>
      <c r="C25" s="164">
        <v>0</v>
      </c>
      <c r="D25" s="164">
        <v>-878.15599999999836</v>
      </c>
      <c r="E25" s="164">
        <v>-878.15599999999836</v>
      </c>
    </row>
    <row r="26" spans="1:6" x14ac:dyDescent="0.2">
      <c r="A26" s="224" t="s">
        <v>513</v>
      </c>
      <c r="B26" s="164">
        <v>44.989999999997963</v>
      </c>
      <c r="C26" s="164">
        <v>1517.6200000000026</v>
      </c>
      <c r="D26" s="164">
        <v>-7.3319999999999999</v>
      </c>
      <c r="E26" s="164">
        <v>1555.2780000000005</v>
      </c>
    </row>
    <row r="27" spans="1:6" x14ac:dyDescent="0.2">
      <c r="A27" s="224" t="s">
        <v>133</v>
      </c>
      <c r="B27" s="164">
        <v>0.65500000000000003</v>
      </c>
      <c r="C27" s="306">
        <v>0</v>
      </c>
      <c r="D27" s="164">
        <v>-0.65500000000000003</v>
      </c>
      <c r="E27" s="307">
        <v>0</v>
      </c>
    </row>
    <row r="28" spans="1:6" ht="3" customHeight="1" x14ac:dyDescent="0.2">
      <c r="A28" s="232"/>
      <c r="B28" s="164"/>
      <c r="C28" s="164"/>
      <c r="D28" s="164"/>
      <c r="E28" s="164"/>
    </row>
    <row r="29" spans="1:6" x14ac:dyDescent="0.2">
      <c r="A29" s="227" t="s">
        <v>514</v>
      </c>
      <c r="B29" s="167">
        <v>45.644999999997964</v>
      </c>
      <c r="C29" s="167">
        <v>1517.6200000000026</v>
      </c>
      <c r="D29" s="167">
        <v>-886.14299999999832</v>
      </c>
      <c r="E29" s="167">
        <v>677.12200000000212</v>
      </c>
    </row>
    <row r="30" spans="1:6" ht="3" customHeight="1" x14ac:dyDescent="0.2">
      <c r="A30" s="224"/>
      <c r="B30" s="164"/>
      <c r="C30" s="164"/>
      <c r="D30" s="164"/>
      <c r="E30" s="164"/>
    </row>
    <row r="31" spans="1:6" x14ac:dyDescent="0.2">
      <c r="A31" s="259" t="s">
        <v>545</v>
      </c>
      <c r="B31" s="280">
        <v>58797.593000000001</v>
      </c>
      <c r="C31" s="280">
        <v>49171.709000000003</v>
      </c>
      <c r="D31" s="280">
        <v>7574.1599999999908</v>
      </c>
      <c r="E31" s="280">
        <v>115543.443</v>
      </c>
    </row>
    <row r="32" spans="1:6" x14ac:dyDescent="0.2">
      <c r="A32" s="260"/>
      <c r="B32" s="229"/>
      <c r="C32" s="229"/>
      <c r="D32" s="229"/>
      <c r="E32" s="229"/>
    </row>
    <row r="33" spans="1:5" x14ac:dyDescent="0.2">
      <c r="A33" s="450" t="s">
        <v>595</v>
      </c>
      <c r="B33" s="451"/>
      <c r="C33" s="451"/>
      <c r="D33" s="451"/>
      <c r="E33" s="451"/>
    </row>
    <row r="34" spans="1:5" x14ac:dyDescent="0.2">
      <c r="A34" s="260"/>
      <c r="B34" s="229"/>
      <c r="C34" s="229"/>
      <c r="D34" s="229"/>
      <c r="E34" s="229"/>
    </row>
  </sheetData>
  <mergeCells count="3">
    <mergeCell ref="A19:E19"/>
    <mergeCell ref="A4:E4"/>
    <mergeCell ref="A3:E3"/>
  </mergeCells>
  <phoneticPr fontId="19" type="noConversion"/>
  <pageMargins left="0.75" right="0.75" top="1" bottom="1" header="0.5" footer="0.5"/>
  <pageSetup paperSize="9" scale="96"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S80"/>
  <sheetViews>
    <sheetView showGridLines="0" zoomScaleNormal="100" workbookViewId="0"/>
  </sheetViews>
  <sheetFormatPr defaultRowHeight="12.75" x14ac:dyDescent="0.2"/>
  <cols>
    <col min="1" max="1" width="39.5703125" style="19" customWidth="1"/>
    <col min="2" max="2" width="4.5703125" style="19" bestFit="1" customWidth="1"/>
    <col min="3" max="3" width="10.7109375" style="19" customWidth="1"/>
    <col min="4" max="5" width="10.7109375" customWidth="1"/>
    <col min="6" max="6" width="2.7109375" customWidth="1"/>
    <col min="7" max="9" width="10.7109375" customWidth="1"/>
  </cols>
  <sheetData>
    <row r="1" spans="1:19" x14ac:dyDescent="0.2">
      <c r="A1" s="268" t="s">
        <v>566</v>
      </c>
    </row>
    <row r="2" spans="1:19" x14ac:dyDescent="0.2">
      <c r="A2" s="272"/>
    </row>
    <row r="3" spans="1:19" ht="15.75" x14ac:dyDescent="0.25">
      <c r="A3" s="672" t="s">
        <v>68</v>
      </c>
      <c r="B3" s="672"/>
      <c r="C3" s="672"/>
      <c r="D3" s="672"/>
      <c r="E3" s="672"/>
      <c r="F3" s="672"/>
      <c r="G3" s="672"/>
      <c r="H3" s="672"/>
      <c r="I3" s="672"/>
    </row>
    <row r="4" spans="1:19" s="648" customFormat="1" ht="14.25" x14ac:dyDescent="0.2">
      <c r="A4" s="673" t="s">
        <v>537</v>
      </c>
      <c r="B4" s="673"/>
      <c r="C4" s="673"/>
      <c r="D4" s="673"/>
      <c r="E4" s="673"/>
      <c r="F4" s="673"/>
      <c r="G4" s="673"/>
      <c r="H4" s="673"/>
      <c r="I4" s="673"/>
    </row>
    <row r="5" spans="1:19" ht="3" customHeight="1" x14ac:dyDescent="0.2"/>
    <row r="6" spans="1:19" ht="11.25" customHeight="1" x14ac:dyDescent="0.2">
      <c r="A6" s="4"/>
      <c r="B6" s="4"/>
      <c r="C6" s="684" t="s">
        <v>548</v>
      </c>
      <c r="D6" s="684"/>
      <c r="E6" s="684"/>
      <c r="F6" s="190"/>
      <c r="G6" s="684" t="s">
        <v>541</v>
      </c>
      <c r="H6" s="684"/>
      <c r="I6" s="684"/>
    </row>
    <row r="7" spans="1:19" ht="25.5" x14ac:dyDescent="0.2">
      <c r="A7" s="674"/>
      <c r="B7" s="315" t="s">
        <v>224</v>
      </c>
      <c r="C7" s="315" t="s">
        <v>533</v>
      </c>
      <c r="D7" s="8" t="s">
        <v>538</v>
      </c>
      <c r="E7" s="9" t="s">
        <v>549</v>
      </c>
      <c r="F7" s="675"/>
      <c r="G7" s="315" t="s">
        <v>533</v>
      </c>
      <c r="H7" s="9" t="s">
        <v>538</v>
      </c>
      <c r="I7" s="9" t="s">
        <v>557</v>
      </c>
    </row>
    <row r="8" spans="1:19" ht="11.25" customHeight="1" x14ac:dyDescent="0.2">
      <c r="A8" s="674"/>
      <c r="B8" s="77"/>
      <c r="C8" s="290" t="s">
        <v>0</v>
      </c>
      <c r="D8" s="157" t="s">
        <v>0</v>
      </c>
      <c r="E8" s="156" t="s">
        <v>0</v>
      </c>
      <c r="F8" s="675"/>
      <c r="G8" s="290" t="s">
        <v>0</v>
      </c>
      <c r="H8" s="156" t="s">
        <v>0</v>
      </c>
      <c r="I8" s="156" t="s">
        <v>0</v>
      </c>
      <c r="K8" s="37"/>
      <c r="L8" s="37"/>
      <c r="M8" s="37"/>
      <c r="N8" s="37"/>
      <c r="O8" s="37"/>
      <c r="P8" s="37"/>
      <c r="Q8" s="37"/>
      <c r="R8" s="37"/>
      <c r="S8" s="37"/>
    </row>
    <row r="9" spans="1:19" ht="11.25" customHeight="1" x14ac:dyDescent="0.2">
      <c r="A9" s="33" t="s">
        <v>233</v>
      </c>
      <c r="B9" s="74"/>
      <c r="C9" s="74"/>
      <c r="D9" s="79"/>
      <c r="E9" s="78"/>
      <c r="F9" s="78"/>
      <c r="G9" s="78"/>
      <c r="H9" s="78"/>
      <c r="I9" s="78"/>
      <c r="K9" s="37"/>
      <c r="L9" s="37"/>
      <c r="M9" s="37"/>
      <c r="N9" s="37"/>
      <c r="O9" s="37"/>
      <c r="P9" s="37"/>
      <c r="Q9" s="37"/>
      <c r="R9" s="37"/>
      <c r="S9" s="37"/>
    </row>
    <row r="10" spans="1:19" ht="3" customHeight="1" x14ac:dyDescent="0.2">
      <c r="A10" s="28"/>
      <c r="B10" s="67"/>
      <c r="C10" s="67"/>
      <c r="D10" s="79"/>
      <c r="E10" s="78"/>
      <c r="F10" s="78"/>
      <c r="G10" s="78"/>
      <c r="H10" s="78"/>
      <c r="I10" s="78"/>
      <c r="K10" s="37"/>
      <c r="L10" s="37"/>
      <c r="M10" s="37"/>
      <c r="N10" s="37"/>
      <c r="O10" s="37"/>
      <c r="P10" s="37"/>
      <c r="Q10" s="37"/>
      <c r="R10" s="37"/>
      <c r="S10" s="37"/>
    </row>
    <row r="11" spans="1:19" ht="11.25" customHeight="1" x14ac:dyDescent="0.2">
      <c r="A11" s="33" t="s">
        <v>234</v>
      </c>
      <c r="B11" s="74"/>
      <c r="C11" s="74"/>
      <c r="D11" s="79"/>
      <c r="E11" s="78"/>
      <c r="F11" s="78"/>
      <c r="G11" s="78"/>
      <c r="H11" s="78"/>
      <c r="I11" s="78"/>
      <c r="K11" s="37"/>
      <c r="L11" s="37"/>
      <c r="M11" s="37"/>
      <c r="N11" s="37"/>
      <c r="O11" s="37"/>
      <c r="P11" s="37"/>
      <c r="Q11" s="37"/>
      <c r="R11" s="37"/>
      <c r="S11" s="37"/>
    </row>
    <row r="12" spans="1:19" ht="11.25" customHeight="1" x14ac:dyDescent="0.2">
      <c r="A12" s="28" t="s">
        <v>49</v>
      </c>
      <c r="B12" s="67"/>
      <c r="C12" s="172">
        <v>2170.6810000000005</v>
      </c>
      <c r="D12" s="176">
        <v>4123.2870000000003</v>
      </c>
      <c r="E12" s="165">
        <v>8480.2219999999998</v>
      </c>
      <c r="F12" s="165"/>
      <c r="G12" s="172">
        <v>2470.6849999999995</v>
      </c>
      <c r="H12" s="165">
        <v>4469.3829999999998</v>
      </c>
      <c r="I12" s="165">
        <v>8431.6260000000002</v>
      </c>
      <c r="K12" s="28"/>
      <c r="L12" s="28"/>
      <c r="M12" s="37"/>
      <c r="N12" s="37"/>
      <c r="O12" s="37"/>
      <c r="P12" s="37"/>
      <c r="Q12" s="37"/>
      <c r="R12" s="37"/>
      <c r="S12" s="37"/>
    </row>
    <row r="13" spans="1:19" ht="11.25" customHeight="1" x14ac:dyDescent="0.2">
      <c r="A13" s="28" t="s">
        <v>21</v>
      </c>
      <c r="B13" s="67"/>
      <c r="C13" s="172">
        <v>2038.8239999999996</v>
      </c>
      <c r="D13" s="176">
        <v>4171.6589999999997</v>
      </c>
      <c r="E13" s="165">
        <v>9037.0779999999995</v>
      </c>
      <c r="F13" s="165"/>
      <c r="G13" s="172">
        <v>2027.5930000000001</v>
      </c>
      <c r="H13" s="165">
        <v>3986.413</v>
      </c>
      <c r="I13" s="165">
        <v>8528.9110000000001</v>
      </c>
      <c r="K13" s="37"/>
      <c r="L13" s="37"/>
      <c r="M13" s="37"/>
      <c r="N13" s="37"/>
      <c r="O13" s="37"/>
      <c r="P13" s="37"/>
      <c r="Q13" s="37"/>
      <c r="R13" s="37"/>
      <c r="S13" s="37"/>
    </row>
    <row r="14" spans="1:19" ht="11.25" customHeight="1" x14ac:dyDescent="0.2">
      <c r="A14" s="28" t="s">
        <v>50</v>
      </c>
      <c r="B14" s="67"/>
      <c r="C14" s="172">
        <v>677.61300000000006</v>
      </c>
      <c r="D14" s="176">
        <v>1307.047</v>
      </c>
      <c r="E14" s="165">
        <v>2530.5610000000001</v>
      </c>
      <c r="F14" s="165"/>
      <c r="G14" s="172">
        <v>553.68799999999999</v>
      </c>
      <c r="H14" s="165">
        <v>1165.741</v>
      </c>
      <c r="I14" s="165">
        <v>2334.7919999999999</v>
      </c>
      <c r="K14" s="28"/>
      <c r="L14" s="28"/>
      <c r="M14" s="37"/>
      <c r="N14" s="37"/>
      <c r="O14" s="37"/>
      <c r="P14" s="37"/>
      <c r="Q14" s="37"/>
      <c r="R14" s="37"/>
      <c r="S14" s="37"/>
    </row>
    <row r="15" spans="1:19" ht="11.25" customHeight="1" x14ac:dyDescent="0.2">
      <c r="A15" s="28" t="s">
        <v>161</v>
      </c>
      <c r="B15" s="67"/>
      <c r="C15" s="172">
        <v>35.140000000000008</v>
      </c>
      <c r="D15" s="176">
        <v>67.162000000000006</v>
      </c>
      <c r="E15" s="165">
        <v>161.13999999999999</v>
      </c>
      <c r="F15" s="165"/>
      <c r="G15" s="172">
        <v>33.91899999999999</v>
      </c>
      <c r="H15" s="165">
        <v>85.072999999999993</v>
      </c>
      <c r="I15" s="165">
        <v>193.17599999999999</v>
      </c>
      <c r="K15" s="37"/>
      <c r="L15" s="37"/>
      <c r="M15" s="37"/>
      <c r="N15" s="37"/>
      <c r="O15" s="37"/>
      <c r="P15" s="37"/>
      <c r="Q15" s="37"/>
      <c r="R15" s="37"/>
      <c r="S15" s="37"/>
    </row>
    <row r="16" spans="1:19" ht="11.25" customHeight="1" x14ac:dyDescent="0.2">
      <c r="A16" s="28" t="s">
        <v>162</v>
      </c>
      <c r="B16" s="67"/>
      <c r="C16" s="172">
        <v>877.97500000000002</v>
      </c>
      <c r="D16" s="176">
        <v>1015.82</v>
      </c>
      <c r="E16" s="165">
        <v>2340.4059999999999</v>
      </c>
      <c r="F16" s="165"/>
      <c r="G16" s="172">
        <v>393.83199999999999</v>
      </c>
      <c r="H16" s="165">
        <v>557.33100000000002</v>
      </c>
      <c r="I16" s="165">
        <v>1484.16</v>
      </c>
      <c r="K16" s="37"/>
      <c r="L16" s="37"/>
      <c r="M16" s="37"/>
      <c r="N16" s="37"/>
      <c r="O16" s="37"/>
      <c r="P16" s="37"/>
      <c r="Q16" s="37"/>
      <c r="R16" s="37"/>
      <c r="S16" s="37"/>
    </row>
    <row r="17" spans="1:19" ht="11.25" customHeight="1" x14ac:dyDescent="0.2">
      <c r="A17" s="28" t="s">
        <v>31</v>
      </c>
      <c r="B17" s="67"/>
      <c r="C17" s="172">
        <v>1875.3569999999995</v>
      </c>
      <c r="D17" s="176">
        <v>3757.837</v>
      </c>
      <c r="E17" s="165">
        <v>6998.7259999999997</v>
      </c>
      <c r="F17" s="165"/>
      <c r="G17" s="172">
        <v>1608.1820000000014</v>
      </c>
      <c r="H17" s="165">
        <v>3328.2420000000011</v>
      </c>
      <c r="I17" s="165">
        <v>7218.146999999999</v>
      </c>
      <c r="K17" s="28"/>
      <c r="L17" s="28"/>
      <c r="M17" s="37"/>
      <c r="N17" s="37"/>
      <c r="O17" s="37"/>
      <c r="P17" s="37"/>
      <c r="Q17" s="37"/>
      <c r="R17" s="37"/>
      <c r="S17" s="37"/>
    </row>
    <row r="18" spans="1:19" ht="11.25" customHeight="1" x14ac:dyDescent="0.2">
      <c r="A18" s="33" t="s">
        <v>235</v>
      </c>
      <c r="B18" s="74"/>
      <c r="C18" s="257">
        <v>7675.5899999999992</v>
      </c>
      <c r="D18" s="177">
        <v>14442.812</v>
      </c>
      <c r="E18" s="168">
        <v>29548.132999999998</v>
      </c>
      <c r="F18" s="168"/>
      <c r="G18" s="257">
        <v>7087.8990000000013</v>
      </c>
      <c r="H18" s="168">
        <v>13592.183000000001</v>
      </c>
      <c r="I18" s="168">
        <v>28190.811999999998</v>
      </c>
      <c r="K18" s="37"/>
      <c r="L18" s="37"/>
      <c r="M18" s="37"/>
      <c r="N18" s="37"/>
      <c r="O18" s="37"/>
      <c r="P18" s="37"/>
      <c r="Q18" s="37"/>
      <c r="R18" s="37"/>
      <c r="S18" s="37"/>
    </row>
    <row r="19" spans="1:19" ht="3" customHeight="1" x14ac:dyDescent="0.2">
      <c r="A19" s="28"/>
      <c r="B19" s="67"/>
      <c r="C19" s="172"/>
      <c r="D19" s="176"/>
      <c r="E19" s="165"/>
      <c r="F19" s="165"/>
      <c r="G19" s="172"/>
      <c r="H19" s="165"/>
      <c r="I19" s="165"/>
      <c r="K19" s="37"/>
      <c r="L19" s="37"/>
      <c r="M19" s="37"/>
      <c r="N19" s="37"/>
      <c r="O19" s="37"/>
      <c r="P19" s="37"/>
      <c r="Q19" s="37"/>
      <c r="R19" s="37"/>
      <c r="S19" s="37"/>
    </row>
    <row r="20" spans="1:19" ht="11.25" customHeight="1" x14ac:dyDescent="0.2">
      <c r="A20" s="33" t="s">
        <v>236</v>
      </c>
      <c r="B20" s="74"/>
      <c r="C20" s="172"/>
      <c r="D20" s="176"/>
      <c r="E20" s="165"/>
      <c r="F20" s="165"/>
      <c r="G20" s="172"/>
      <c r="H20" s="165"/>
      <c r="I20" s="165"/>
      <c r="K20" s="37"/>
      <c r="L20" s="37"/>
      <c r="M20" s="37"/>
      <c r="N20" s="37"/>
      <c r="O20" s="37"/>
      <c r="P20" s="37"/>
      <c r="Q20" s="37"/>
      <c r="R20" s="37"/>
      <c r="S20" s="37"/>
    </row>
    <row r="21" spans="1:19" ht="11.25" customHeight="1" x14ac:dyDescent="0.2">
      <c r="A21" s="28" t="s">
        <v>163</v>
      </c>
      <c r="B21" s="67"/>
      <c r="C21" s="172">
        <v>-3665.4609999999998</v>
      </c>
      <c r="D21" s="176">
        <v>-6856.415</v>
      </c>
      <c r="E21" s="165">
        <v>-14174.317999999999</v>
      </c>
      <c r="F21" s="165"/>
      <c r="G21" s="172">
        <v>-3486.6370000000002</v>
      </c>
      <c r="H21" s="165">
        <v>-6519.18</v>
      </c>
      <c r="I21" s="165">
        <v>-13140.996999999999</v>
      </c>
    </row>
    <row r="22" spans="1:19" ht="11.25" customHeight="1" x14ac:dyDescent="0.2">
      <c r="A22" s="28" t="s">
        <v>51</v>
      </c>
      <c r="B22" s="67"/>
      <c r="C22" s="172">
        <v>-2124.2729999999997</v>
      </c>
      <c r="D22" s="176">
        <v>-4656.0099999999993</v>
      </c>
      <c r="E22" s="165">
        <v>-8866.0689999999995</v>
      </c>
      <c r="F22" s="165"/>
      <c r="G22" s="172">
        <v>-2111.7269999999985</v>
      </c>
      <c r="H22" s="165">
        <v>-4695.7069999999985</v>
      </c>
      <c r="I22" s="165">
        <v>-8608.0080000000016</v>
      </c>
    </row>
    <row r="23" spans="1:19" ht="11.25" customHeight="1" x14ac:dyDescent="0.2">
      <c r="A23" s="28" t="s">
        <v>52</v>
      </c>
      <c r="B23" s="67"/>
      <c r="C23" s="172">
        <v>-203.34500000000003</v>
      </c>
      <c r="D23" s="176">
        <v>-397.20100000000002</v>
      </c>
      <c r="E23" s="165">
        <v>-866.47900000000004</v>
      </c>
      <c r="F23" s="165"/>
      <c r="G23" s="172">
        <v>-185.36400000000003</v>
      </c>
      <c r="H23" s="165">
        <v>-354.74400000000003</v>
      </c>
      <c r="I23" s="165">
        <v>-757.67899999999997</v>
      </c>
    </row>
    <row r="24" spans="1:19" ht="11.25" customHeight="1" x14ac:dyDescent="0.2">
      <c r="A24" s="28" t="s">
        <v>23</v>
      </c>
      <c r="B24" s="67"/>
      <c r="C24" s="172">
        <v>-1335.0700000000002</v>
      </c>
      <c r="D24" s="176">
        <v>-2427.7739999999999</v>
      </c>
      <c r="E24" s="165">
        <v>-5347.3780000000006</v>
      </c>
      <c r="F24" s="165"/>
      <c r="G24" s="172">
        <v>-1496.5839999999998</v>
      </c>
      <c r="H24" s="165">
        <v>-2669.4209999999998</v>
      </c>
      <c r="I24" s="165">
        <v>-5388.8129999999992</v>
      </c>
    </row>
    <row r="25" spans="1:19" ht="11.25" customHeight="1" x14ac:dyDescent="0.2">
      <c r="A25" s="28" t="s">
        <v>162</v>
      </c>
      <c r="B25" s="67"/>
      <c r="C25" s="172">
        <v>0</v>
      </c>
      <c r="D25" s="176">
        <v>0</v>
      </c>
      <c r="E25" s="165">
        <v>0</v>
      </c>
      <c r="F25" s="165"/>
      <c r="G25" s="172">
        <v>0</v>
      </c>
      <c r="H25" s="165">
        <v>0</v>
      </c>
      <c r="I25" s="165">
        <v>0</v>
      </c>
    </row>
    <row r="26" spans="1:19" ht="11.25" customHeight="1" x14ac:dyDescent="0.2">
      <c r="A26" s="28" t="s">
        <v>122</v>
      </c>
      <c r="B26" s="67"/>
      <c r="C26" s="172">
        <v>-518.70999999999913</v>
      </c>
      <c r="D26" s="176">
        <v>-1017.2819999999992</v>
      </c>
      <c r="E26" s="165">
        <v>-1628.4330000000009</v>
      </c>
      <c r="F26" s="165"/>
      <c r="G26" s="172">
        <v>-325.08899999999903</v>
      </c>
      <c r="H26" s="165">
        <v>-834.12699999999859</v>
      </c>
      <c r="I26" s="165">
        <v>-1836.2510000000002</v>
      </c>
    </row>
    <row r="27" spans="1:19" ht="11.25" customHeight="1" x14ac:dyDescent="0.2">
      <c r="A27" s="33" t="s">
        <v>237</v>
      </c>
      <c r="B27" s="74"/>
      <c r="C27" s="257">
        <v>-7846.8589999999995</v>
      </c>
      <c r="D27" s="177">
        <v>-15354.681999999999</v>
      </c>
      <c r="E27" s="168">
        <v>-30882.677</v>
      </c>
      <c r="F27" s="168"/>
      <c r="G27" s="257">
        <v>-7605.4009999999989</v>
      </c>
      <c r="H27" s="168">
        <v>-15073.178999999998</v>
      </c>
      <c r="I27" s="168">
        <v>-29731.748</v>
      </c>
    </row>
    <row r="28" spans="1:19" ht="3" customHeight="1" x14ac:dyDescent="0.2">
      <c r="A28" s="28"/>
      <c r="B28" s="67"/>
      <c r="C28" s="257"/>
      <c r="D28" s="177"/>
      <c r="E28" s="168"/>
      <c r="F28" s="168"/>
      <c r="G28" s="257"/>
      <c r="H28" s="168"/>
      <c r="I28" s="168"/>
    </row>
    <row r="29" spans="1:19" ht="11.25" customHeight="1" x14ac:dyDescent="0.2">
      <c r="A29" s="33" t="s">
        <v>164</v>
      </c>
      <c r="B29" s="74"/>
      <c r="C29" s="257">
        <v>-171.26900000000023</v>
      </c>
      <c r="D29" s="177">
        <v>-911.86999999999898</v>
      </c>
      <c r="E29" s="168">
        <v>-1334.5440000000017</v>
      </c>
      <c r="F29" s="168"/>
      <c r="G29" s="257">
        <v>-517.50199999999768</v>
      </c>
      <c r="H29" s="168">
        <v>-1480.9959999999974</v>
      </c>
      <c r="I29" s="168">
        <v>-1540.9360000000015</v>
      </c>
    </row>
    <row r="30" spans="1:19" ht="3" customHeight="1" x14ac:dyDescent="0.2">
      <c r="A30" s="28"/>
      <c r="B30" s="67"/>
      <c r="C30" s="172"/>
      <c r="D30" s="176"/>
      <c r="E30" s="165"/>
      <c r="F30" s="165"/>
      <c r="G30" s="172"/>
      <c r="H30" s="165"/>
      <c r="I30" s="165"/>
    </row>
    <row r="31" spans="1:19" ht="11.25" customHeight="1" x14ac:dyDescent="0.2">
      <c r="A31" s="33" t="s">
        <v>238</v>
      </c>
      <c r="B31" s="74"/>
      <c r="C31" s="172"/>
      <c r="D31" s="176"/>
      <c r="E31" s="165"/>
      <c r="F31" s="165"/>
      <c r="G31" s="172"/>
      <c r="H31" s="165"/>
      <c r="I31" s="165"/>
    </row>
    <row r="32" spans="1:19" ht="3" customHeight="1" x14ac:dyDescent="0.2">
      <c r="A32" s="28"/>
      <c r="B32" s="67"/>
      <c r="C32" s="172"/>
      <c r="D32" s="176"/>
      <c r="E32" s="165"/>
      <c r="F32" s="165"/>
      <c r="G32" s="172"/>
      <c r="H32" s="165"/>
      <c r="I32" s="165"/>
    </row>
    <row r="33" spans="1:11" ht="11.25" customHeight="1" x14ac:dyDescent="0.2">
      <c r="A33" s="33" t="s">
        <v>165</v>
      </c>
      <c r="B33" s="74"/>
      <c r="C33" s="172"/>
      <c r="D33" s="176"/>
      <c r="E33" s="165"/>
      <c r="F33" s="165"/>
      <c r="G33" s="172"/>
      <c r="H33" s="165"/>
      <c r="I33" s="165"/>
    </row>
    <row r="34" spans="1:11" ht="11.25" customHeight="1" x14ac:dyDescent="0.2">
      <c r="A34" s="28" t="s">
        <v>62</v>
      </c>
      <c r="B34" s="67"/>
      <c r="C34" s="172">
        <v>-651.50900000000036</v>
      </c>
      <c r="D34" s="176">
        <v>-1171.9840000000004</v>
      </c>
      <c r="E34" s="165">
        <v>-2427.1010000000006</v>
      </c>
      <c r="F34" s="165"/>
      <c r="G34" s="172">
        <v>-539.60699999999997</v>
      </c>
      <c r="H34" s="165">
        <v>-1019.211</v>
      </c>
      <c r="I34" s="165">
        <v>-2341.3589999999999</v>
      </c>
      <c r="K34" s="61"/>
    </row>
    <row r="35" spans="1:11" ht="11.25" customHeight="1" x14ac:dyDescent="0.2">
      <c r="A35" s="28" t="s">
        <v>63</v>
      </c>
      <c r="B35" s="67"/>
      <c r="C35" s="172">
        <v>20.182000000000002</v>
      </c>
      <c r="D35" s="176">
        <v>36.767000000000003</v>
      </c>
      <c r="E35" s="165">
        <v>173.51900000000001</v>
      </c>
      <c r="F35" s="165"/>
      <c r="G35" s="172">
        <v>40.911000000000001</v>
      </c>
      <c r="H35" s="165">
        <v>63.182000000000002</v>
      </c>
      <c r="I35" s="165">
        <v>131.70200000000003</v>
      </c>
    </row>
    <row r="36" spans="1:11" ht="11.25" customHeight="1" x14ac:dyDescent="0.2">
      <c r="A36" s="33" t="s">
        <v>166</v>
      </c>
      <c r="B36" s="74"/>
      <c r="C36" s="257">
        <v>-631.32700000000023</v>
      </c>
      <c r="D36" s="177">
        <v>-1135.2170000000003</v>
      </c>
      <c r="E36" s="168">
        <v>-2253.5820000000003</v>
      </c>
      <c r="F36" s="168"/>
      <c r="G36" s="257">
        <v>-498.69600000000003</v>
      </c>
      <c r="H36" s="168">
        <v>-956.029</v>
      </c>
      <c r="I36" s="168">
        <v>-2209.6569999999997</v>
      </c>
    </row>
    <row r="37" spans="1:11" ht="3" customHeight="1" x14ac:dyDescent="0.2">
      <c r="A37" s="28"/>
      <c r="B37" s="67"/>
      <c r="C37" s="172"/>
      <c r="D37" s="176"/>
      <c r="E37" s="165"/>
      <c r="F37" s="165"/>
      <c r="G37" s="172"/>
      <c r="H37" s="165"/>
      <c r="I37" s="165"/>
    </row>
    <row r="38" spans="1:11" ht="11.25" customHeight="1" x14ac:dyDescent="0.2">
      <c r="A38" s="33" t="s">
        <v>167</v>
      </c>
      <c r="B38" s="74"/>
      <c r="C38" s="172"/>
      <c r="D38" s="176"/>
      <c r="E38" s="165"/>
      <c r="F38" s="165"/>
      <c r="G38" s="172"/>
      <c r="H38" s="165"/>
      <c r="I38" s="165"/>
    </row>
    <row r="39" spans="1:11" ht="11.25" customHeight="1" x14ac:dyDescent="0.2">
      <c r="A39" s="33" t="s">
        <v>234</v>
      </c>
      <c r="B39" s="67"/>
      <c r="C39" s="172"/>
      <c r="D39" s="176"/>
      <c r="E39" s="165"/>
      <c r="F39" s="165"/>
      <c r="G39" s="172"/>
      <c r="H39" s="165"/>
      <c r="I39" s="165"/>
    </row>
    <row r="40" spans="1:11" ht="11.25" customHeight="1" x14ac:dyDescent="0.2">
      <c r="A40" s="28" t="s">
        <v>168</v>
      </c>
      <c r="B40" s="67"/>
      <c r="C40" s="172">
        <v>3.5940000000000438</v>
      </c>
      <c r="D40" s="176">
        <v>5.94500000000005</v>
      </c>
      <c r="E40" s="165">
        <v>10</v>
      </c>
      <c r="F40" s="165"/>
      <c r="G40" s="172">
        <v>5.1959999999999127</v>
      </c>
      <c r="H40" s="165">
        <v>8.0869999999998754</v>
      </c>
      <c r="I40" s="165">
        <v>14.44399999999996</v>
      </c>
      <c r="K40" s="41"/>
    </row>
    <row r="41" spans="1:11" ht="11.25" customHeight="1" x14ac:dyDescent="0.2">
      <c r="A41" s="28" t="s">
        <v>169</v>
      </c>
      <c r="B41" s="67"/>
      <c r="C41" s="172">
        <v>16</v>
      </c>
      <c r="D41" s="176">
        <v>26</v>
      </c>
      <c r="E41" s="165">
        <v>37</v>
      </c>
      <c r="F41" s="165"/>
      <c r="G41" s="172">
        <v>-1.6019999999999994</v>
      </c>
      <c r="H41" s="165">
        <v>0</v>
      </c>
      <c r="I41" s="165">
        <v>83.194000000000003</v>
      </c>
      <c r="K41" s="37"/>
    </row>
    <row r="42" spans="1:11" ht="11.25" customHeight="1" x14ac:dyDescent="0.2">
      <c r="A42" s="33" t="s">
        <v>236</v>
      </c>
      <c r="B42" s="67"/>
      <c r="C42" s="172"/>
      <c r="D42" s="176"/>
      <c r="E42" s="165"/>
      <c r="F42" s="165"/>
      <c r="G42" s="172"/>
      <c r="H42" s="165"/>
      <c r="I42" s="165"/>
      <c r="K42" s="37"/>
    </row>
    <row r="43" spans="1:11" ht="11.25" customHeight="1" x14ac:dyDescent="0.2">
      <c r="A43" s="28" t="s">
        <v>168</v>
      </c>
      <c r="B43" s="67"/>
      <c r="C43" s="172">
        <v>-234.02300000000002</v>
      </c>
      <c r="D43" s="176">
        <v>-274.23500000000001</v>
      </c>
      <c r="E43" s="165">
        <v>-597.77</v>
      </c>
      <c r="F43" s="165"/>
      <c r="G43" s="172">
        <v>-114.226</v>
      </c>
      <c r="H43" s="165">
        <v>-678.01499999999999</v>
      </c>
      <c r="I43" s="165">
        <v>-860.92899999999997</v>
      </c>
      <c r="K43" s="41"/>
    </row>
    <row r="44" spans="1:11" ht="11.25" customHeight="1" x14ac:dyDescent="0.2">
      <c r="A44" s="28" t="s">
        <v>169</v>
      </c>
      <c r="B44" s="67"/>
      <c r="C44" s="172">
        <v>-4</v>
      </c>
      <c r="D44" s="176">
        <v>-23.355</v>
      </c>
      <c r="E44" s="165">
        <v>-15.391999999999999</v>
      </c>
      <c r="F44" s="165"/>
      <c r="G44" s="172">
        <v>-1.5999999999999996</v>
      </c>
      <c r="H44" s="165">
        <v>-9.8019999999999996</v>
      </c>
      <c r="I44" s="165">
        <v>-45.545000000000002</v>
      </c>
    </row>
    <row r="45" spans="1:11" ht="11.25" customHeight="1" x14ac:dyDescent="0.2">
      <c r="A45" s="33" t="s">
        <v>170</v>
      </c>
      <c r="B45" s="74"/>
      <c r="C45" s="257">
        <v>-218.63799999999998</v>
      </c>
      <c r="D45" s="177">
        <v>-265.43899999999996</v>
      </c>
      <c r="E45" s="168">
        <v>-566.26300000000003</v>
      </c>
      <c r="F45" s="168"/>
      <c r="G45" s="257">
        <v>-112.23200000000008</v>
      </c>
      <c r="H45" s="168">
        <v>-679.72700000000009</v>
      </c>
      <c r="I45" s="168">
        <v>-808.83600000000001</v>
      </c>
    </row>
    <row r="46" spans="1:11" ht="3" customHeight="1" x14ac:dyDescent="0.2">
      <c r="A46" s="28"/>
      <c r="B46" s="67"/>
      <c r="C46" s="257"/>
      <c r="D46" s="177"/>
      <c r="E46" s="168"/>
      <c r="F46" s="168"/>
      <c r="G46" s="257"/>
      <c r="H46" s="168"/>
      <c r="I46" s="168"/>
    </row>
    <row r="47" spans="1:11" ht="11.25" customHeight="1" x14ac:dyDescent="0.2">
      <c r="A47" s="33" t="s">
        <v>171</v>
      </c>
      <c r="B47" s="74"/>
      <c r="C47" s="257">
        <v>-849.96500000000037</v>
      </c>
      <c r="D47" s="177">
        <v>-1400.6560000000004</v>
      </c>
      <c r="E47" s="168">
        <v>-2819.8450000000003</v>
      </c>
      <c r="F47" s="168"/>
      <c r="G47" s="257">
        <v>-610.92800000000011</v>
      </c>
      <c r="H47" s="168">
        <v>-1635.7560000000001</v>
      </c>
      <c r="I47" s="168">
        <v>-3018.4929999999995</v>
      </c>
    </row>
    <row r="48" spans="1:11" ht="3" customHeight="1" x14ac:dyDescent="0.2">
      <c r="A48" s="28"/>
      <c r="B48" s="67"/>
      <c r="C48" s="172"/>
      <c r="D48" s="176"/>
      <c r="E48" s="165"/>
      <c r="F48" s="165"/>
      <c r="G48" s="172"/>
      <c r="H48" s="165"/>
      <c r="I48" s="165"/>
    </row>
    <row r="49" spans="1:9" ht="11.25" customHeight="1" x14ac:dyDescent="0.2">
      <c r="A49" s="43" t="s">
        <v>239</v>
      </c>
      <c r="B49" s="80"/>
      <c r="C49" s="172"/>
      <c r="D49" s="176"/>
      <c r="E49" s="165"/>
      <c r="F49" s="165"/>
      <c r="G49" s="172"/>
      <c r="H49" s="165"/>
      <c r="I49" s="165"/>
    </row>
    <row r="50" spans="1:9" ht="3" customHeight="1" x14ac:dyDescent="0.2">
      <c r="A50" s="28"/>
      <c r="B50" s="67"/>
      <c r="C50" s="172"/>
      <c r="D50" s="176"/>
      <c r="E50" s="165"/>
      <c r="F50" s="165"/>
      <c r="G50" s="172"/>
      <c r="H50" s="165"/>
      <c r="I50" s="165"/>
    </row>
    <row r="51" spans="1:9" ht="11.25" customHeight="1" x14ac:dyDescent="0.2">
      <c r="A51" s="33" t="s">
        <v>234</v>
      </c>
      <c r="B51" s="74"/>
      <c r="C51" s="172"/>
      <c r="D51" s="176"/>
      <c r="E51" s="165"/>
      <c r="F51" s="165"/>
      <c r="G51" s="172"/>
      <c r="H51" s="165"/>
      <c r="I51" s="165"/>
    </row>
    <row r="52" spans="1:9" ht="11.25" customHeight="1" x14ac:dyDescent="0.2">
      <c r="A52" s="28" t="s">
        <v>47</v>
      </c>
      <c r="B52" s="67"/>
      <c r="C52" s="172">
        <v>0</v>
      </c>
      <c r="D52" s="176">
        <v>0</v>
      </c>
      <c r="E52" s="165">
        <v>16.247</v>
      </c>
      <c r="F52" s="165"/>
      <c r="G52" s="172">
        <v>-3.9590000000000001</v>
      </c>
      <c r="H52" s="165">
        <v>0</v>
      </c>
      <c r="I52" s="165">
        <v>15.85</v>
      </c>
    </row>
    <row r="53" spans="1:9" ht="11.25" customHeight="1" x14ac:dyDescent="0.2">
      <c r="A53" s="28" t="s">
        <v>17</v>
      </c>
      <c r="B53" s="67"/>
      <c r="C53" s="172">
        <v>1263.4870000000001</v>
      </c>
      <c r="D53" s="176">
        <v>3785.9290000000001</v>
      </c>
      <c r="E53" s="165">
        <v>4423.1180000000004</v>
      </c>
      <c r="F53" s="165"/>
      <c r="G53" s="172">
        <v>1329.8539999999994</v>
      </c>
      <c r="H53" s="165">
        <v>4655.2209999999995</v>
      </c>
      <c r="I53" s="165">
        <v>5165.6989999999996</v>
      </c>
    </row>
    <row r="54" spans="1:9" ht="11.25" customHeight="1" x14ac:dyDescent="0.2">
      <c r="A54" s="28" t="s">
        <v>172</v>
      </c>
      <c r="B54" s="67"/>
      <c r="C54" s="172">
        <v>0</v>
      </c>
      <c r="D54" s="176">
        <v>0</v>
      </c>
      <c r="E54" s="165">
        <v>0</v>
      </c>
      <c r="F54" s="165"/>
      <c r="G54" s="172">
        <v>0</v>
      </c>
      <c r="H54" s="165">
        <v>0</v>
      </c>
      <c r="I54" s="165">
        <v>0</v>
      </c>
    </row>
    <row r="55" spans="1:9" ht="11.25" customHeight="1" x14ac:dyDescent="0.2">
      <c r="A55" s="28" t="s">
        <v>173</v>
      </c>
      <c r="B55" s="67"/>
      <c r="C55" s="172">
        <v>9.679000000000002</v>
      </c>
      <c r="D55" s="176">
        <v>115.187</v>
      </c>
      <c r="E55" s="165">
        <v>168.422</v>
      </c>
      <c r="F55" s="165"/>
      <c r="G55" s="172">
        <v>7.5090000000000003</v>
      </c>
      <c r="H55" s="165">
        <v>14.743</v>
      </c>
      <c r="I55" s="165">
        <v>45.503</v>
      </c>
    </row>
    <row r="56" spans="1:9" ht="11.25" customHeight="1" x14ac:dyDescent="0.2">
      <c r="A56" s="33" t="s">
        <v>235</v>
      </c>
      <c r="B56" s="74"/>
      <c r="C56" s="257">
        <v>1273.1660000000002</v>
      </c>
      <c r="D56" s="177">
        <v>3901.116</v>
      </c>
      <c r="E56" s="168">
        <v>4607.7870000000003</v>
      </c>
      <c r="F56" s="168"/>
      <c r="G56" s="257">
        <v>1333.404</v>
      </c>
      <c r="H56" s="168">
        <v>4669.9639999999999</v>
      </c>
      <c r="I56" s="168">
        <v>5227.0519999999997</v>
      </c>
    </row>
    <row r="57" spans="1:9" ht="3" customHeight="1" x14ac:dyDescent="0.2">
      <c r="A57" s="28"/>
      <c r="B57" s="67"/>
      <c r="C57" s="172"/>
      <c r="D57" s="176"/>
      <c r="E57" s="165"/>
      <c r="F57" s="165"/>
      <c r="G57" s="172"/>
      <c r="H57" s="165"/>
      <c r="I57" s="165"/>
    </row>
    <row r="58" spans="1:9" ht="11.25" customHeight="1" x14ac:dyDescent="0.2">
      <c r="A58" s="33" t="s">
        <v>236</v>
      </c>
      <c r="B58" s="74"/>
      <c r="C58" s="172"/>
      <c r="D58" s="176"/>
      <c r="E58" s="165"/>
      <c r="F58" s="165"/>
      <c r="G58" s="172"/>
      <c r="H58" s="165"/>
      <c r="I58" s="165"/>
    </row>
    <row r="59" spans="1:9" ht="11.25" customHeight="1" x14ac:dyDescent="0.2">
      <c r="A59" s="28" t="s">
        <v>43</v>
      </c>
      <c r="B59" s="67"/>
      <c r="C59" s="172">
        <v>0</v>
      </c>
      <c r="D59" s="176">
        <v>0</v>
      </c>
      <c r="E59" s="165">
        <v>-16.247</v>
      </c>
      <c r="F59" s="165"/>
      <c r="G59" s="172">
        <v>3.9590000000000001</v>
      </c>
      <c r="H59" s="165">
        <v>0</v>
      </c>
      <c r="I59" s="165">
        <v>-15.85</v>
      </c>
    </row>
    <row r="60" spans="1:9" ht="11.25" customHeight="1" x14ac:dyDescent="0.2">
      <c r="A60" s="28" t="s">
        <v>174</v>
      </c>
      <c r="B60" s="67"/>
      <c r="C60" s="172">
        <v>-17.465999999999894</v>
      </c>
      <c r="D60" s="176">
        <v>-38.552999999999884</v>
      </c>
      <c r="E60" s="165">
        <v>-347.0590000000002</v>
      </c>
      <c r="F60" s="165"/>
      <c r="G60" s="172">
        <v>-14.718999999999141</v>
      </c>
      <c r="H60" s="165">
        <v>-26.888999999999214</v>
      </c>
      <c r="I60" s="165">
        <v>-167.58099999999922</v>
      </c>
    </row>
    <row r="61" spans="1:9" ht="11.25" customHeight="1" x14ac:dyDescent="0.2">
      <c r="A61" s="28" t="s">
        <v>175</v>
      </c>
      <c r="B61" s="67"/>
      <c r="C61" s="172">
        <v>0</v>
      </c>
      <c r="D61" s="176">
        <v>0</v>
      </c>
      <c r="E61" s="164">
        <v>0</v>
      </c>
      <c r="F61" s="165"/>
      <c r="G61" s="172">
        <v>0</v>
      </c>
      <c r="H61" s="165">
        <v>0</v>
      </c>
      <c r="I61" s="165">
        <v>0</v>
      </c>
    </row>
    <row r="62" spans="1:9" ht="11.25" customHeight="1" x14ac:dyDescent="0.2">
      <c r="A62" s="28" t="s">
        <v>176</v>
      </c>
      <c r="B62" s="67"/>
      <c r="C62" s="172">
        <v>-90.034999999997964</v>
      </c>
      <c r="D62" s="176">
        <v>-171.37599999999895</v>
      </c>
      <c r="E62" s="165">
        <v>-278.73599999999851</v>
      </c>
      <c r="F62" s="165"/>
      <c r="G62" s="172">
        <v>81.313999999997122</v>
      </c>
      <c r="H62" s="165">
        <v>-246.38700000000296</v>
      </c>
      <c r="I62" s="165">
        <v>-418.11199999999764</v>
      </c>
    </row>
    <row r="63" spans="1:9" ht="11.25" customHeight="1" x14ac:dyDescent="0.2">
      <c r="A63" s="33" t="s">
        <v>237</v>
      </c>
      <c r="B63" s="74"/>
      <c r="C63" s="257">
        <v>-107.50099999999786</v>
      </c>
      <c r="D63" s="177">
        <v>-209.92899999999884</v>
      </c>
      <c r="E63" s="168">
        <v>-642.04199999999878</v>
      </c>
      <c r="F63" s="168"/>
      <c r="G63" s="257">
        <v>70.553999999997984</v>
      </c>
      <c r="H63" s="168">
        <v>-273.27600000000217</v>
      </c>
      <c r="I63" s="168">
        <v>-601.54299999999682</v>
      </c>
    </row>
    <row r="64" spans="1:9" ht="3" customHeight="1" x14ac:dyDescent="0.2">
      <c r="A64" s="28"/>
      <c r="B64" s="67"/>
      <c r="C64" s="257"/>
      <c r="D64" s="177"/>
      <c r="E64" s="168"/>
      <c r="F64" s="168"/>
      <c r="G64" s="257"/>
      <c r="H64" s="168"/>
      <c r="I64" s="168"/>
    </row>
    <row r="65" spans="1:9" ht="11.25" customHeight="1" x14ac:dyDescent="0.2">
      <c r="A65" s="33" t="s">
        <v>177</v>
      </c>
      <c r="B65" s="74"/>
      <c r="C65" s="257">
        <v>1165.6650000000022</v>
      </c>
      <c r="D65" s="177">
        <v>3691.1870000000013</v>
      </c>
      <c r="E65" s="168">
        <v>3965.7450000000017</v>
      </c>
      <c r="F65" s="168"/>
      <c r="G65" s="257">
        <v>1403.9579999999978</v>
      </c>
      <c r="H65" s="168">
        <v>4396.6879999999974</v>
      </c>
      <c r="I65" s="168">
        <v>4625.5090000000027</v>
      </c>
    </row>
    <row r="66" spans="1:9" ht="3" customHeight="1" x14ac:dyDescent="0.2">
      <c r="A66" s="28"/>
      <c r="B66" s="67"/>
      <c r="C66" s="172"/>
      <c r="D66" s="176"/>
      <c r="E66" s="165"/>
      <c r="F66" s="165"/>
      <c r="G66" s="172"/>
      <c r="H66" s="165"/>
      <c r="I66" s="165"/>
    </row>
    <row r="67" spans="1:9" ht="11.25" customHeight="1" x14ac:dyDescent="0.2">
      <c r="A67" s="31" t="s">
        <v>178</v>
      </c>
      <c r="B67" s="30"/>
      <c r="C67" s="258">
        <v>144.43100000000163</v>
      </c>
      <c r="D67" s="178">
        <v>1378.6610000000019</v>
      </c>
      <c r="E67" s="171">
        <v>-188.64400000000023</v>
      </c>
      <c r="F67" s="171"/>
      <c r="G67" s="258">
        <v>275.52799999999979</v>
      </c>
      <c r="H67" s="171">
        <v>1279.9359999999997</v>
      </c>
      <c r="I67" s="171">
        <v>66.080000000001746</v>
      </c>
    </row>
    <row r="68" spans="1:9" ht="11.25" customHeight="1" x14ac:dyDescent="0.2">
      <c r="A68" s="28" t="s">
        <v>240</v>
      </c>
      <c r="B68" s="67"/>
      <c r="C68" s="172">
        <v>6073.0420000000095</v>
      </c>
      <c r="D68" s="176">
        <v>4838.812000000009</v>
      </c>
      <c r="E68" s="165">
        <v>4838.8120000000099</v>
      </c>
      <c r="F68" s="165"/>
      <c r="G68" s="172">
        <v>5777.1400000000067</v>
      </c>
      <c r="H68" s="172">
        <v>4772.7320000000072</v>
      </c>
      <c r="I68" s="172">
        <v>4772.7320000000072</v>
      </c>
    </row>
    <row r="69" spans="1:9" ht="11.25" customHeight="1" x14ac:dyDescent="0.2">
      <c r="A69" s="28" t="s">
        <v>241</v>
      </c>
      <c r="B69" s="67"/>
      <c r="C69" s="172">
        <v>6217.4730000000109</v>
      </c>
      <c r="D69" s="176">
        <v>6217.4730000000109</v>
      </c>
      <c r="E69" s="165">
        <v>4650.1680000000097</v>
      </c>
      <c r="F69" s="165"/>
      <c r="G69" s="172">
        <v>6052.6680000000069</v>
      </c>
      <c r="H69" s="172">
        <v>6052.6680000000069</v>
      </c>
      <c r="I69" s="172">
        <v>4838.812000000009</v>
      </c>
    </row>
    <row r="70" spans="1:9" ht="3" customHeight="1" x14ac:dyDescent="0.2">
      <c r="A70" s="28"/>
      <c r="B70" s="67"/>
      <c r="C70" s="172"/>
      <c r="D70" s="176"/>
      <c r="E70" s="165"/>
      <c r="F70" s="165"/>
      <c r="G70" s="172"/>
      <c r="H70" s="165"/>
      <c r="I70" s="165"/>
    </row>
    <row r="71" spans="1:9" ht="15" customHeight="1" x14ac:dyDescent="0.2">
      <c r="A71" s="38" t="s">
        <v>136</v>
      </c>
      <c r="B71" s="81"/>
      <c r="C71" s="301"/>
      <c r="D71" s="182"/>
      <c r="E71" s="183"/>
      <c r="F71" s="183"/>
      <c r="G71" s="301"/>
      <c r="H71" s="183"/>
      <c r="I71" s="183"/>
    </row>
    <row r="72" spans="1:9" ht="3" customHeight="1" x14ac:dyDescent="0.2">
      <c r="A72" s="28"/>
      <c r="B72" s="67"/>
      <c r="C72" s="172"/>
      <c r="D72" s="176"/>
      <c r="E72" s="165"/>
      <c r="F72" s="165"/>
      <c r="G72" s="172"/>
      <c r="H72" s="165"/>
      <c r="I72" s="165"/>
    </row>
    <row r="73" spans="1:9" ht="11.25" customHeight="1" x14ac:dyDescent="0.2">
      <c r="A73" s="28" t="s">
        <v>25</v>
      </c>
      <c r="B73" s="67"/>
      <c r="C73" s="172">
        <v>-171.26900000000023</v>
      </c>
      <c r="D73" s="176">
        <v>-911.86999999999898</v>
      </c>
      <c r="E73" s="165">
        <v>-1334.5440000000017</v>
      </c>
      <c r="F73" s="165"/>
      <c r="G73" s="172">
        <v>-517.50199999999768</v>
      </c>
      <c r="H73" s="165">
        <v>-1480.9959999999974</v>
      </c>
      <c r="I73" s="165">
        <v>-1540.9360000000015</v>
      </c>
    </row>
    <row r="74" spans="1:9" ht="11.25" customHeight="1" x14ac:dyDescent="0.2">
      <c r="A74" s="28" t="s">
        <v>179</v>
      </c>
      <c r="B74" s="67"/>
      <c r="C74" s="172">
        <v>-631.32700000000023</v>
      </c>
      <c r="D74" s="176">
        <v>-1135.2170000000003</v>
      </c>
      <c r="E74" s="165">
        <v>-2253.5820000000003</v>
      </c>
      <c r="F74" s="165"/>
      <c r="G74" s="172">
        <v>-498.69600000000003</v>
      </c>
      <c r="H74" s="165">
        <v>-956.029</v>
      </c>
      <c r="I74" s="165">
        <v>-2209.6569999999997</v>
      </c>
    </row>
    <row r="75" spans="1:9" ht="3" customHeight="1" x14ac:dyDescent="0.2">
      <c r="A75" s="28"/>
      <c r="B75" s="67"/>
      <c r="C75" s="172"/>
      <c r="D75" s="176"/>
      <c r="E75" s="165"/>
      <c r="F75" s="165"/>
      <c r="G75" s="172"/>
      <c r="H75" s="165"/>
      <c r="I75" s="165"/>
    </row>
    <row r="76" spans="1:9" ht="11.25" customHeight="1" x14ac:dyDescent="0.2">
      <c r="A76" s="31" t="s">
        <v>180</v>
      </c>
      <c r="B76" s="67">
        <v>4</v>
      </c>
      <c r="C76" s="258">
        <v>-802.59600000000046</v>
      </c>
      <c r="D76" s="178">
        <v>-2047.0869999999993</v>
      </c>
      <c r="E76" s="171">
        <v>-3588.126000000002</v>
      </c>
      <c r="F76" s="171"/>
      <c r="G76" s="258">
        <v>-1016.1979999999976</v>
      </c>
      <c r="H76" s="171">
        <v>-2437.0249999999974</v>
      </c>
      <c r="I76" s="171">
        <v>-3750.5930000000012</v>
      </c>
    </row>
    <row r="78" spans="1:9" x14ac:dyDescent="0.2">
      <c r="A78" s="326" t="s">
        <v>587</v>
      </c>
    </row>
    <row r="79" spans="1:9" x14ac:dyDescent="0.2">
      <c r="A79" s="326" t="s">
        <v>593</v>
      </c>
    </row>
    <row r="80" spans="1:9" x14ac:dyDescent="0.2">
      <c r="A80" s="447" t="s">
        <v>594</v>
      </c>
      <c r="B80" s="66"/>
      <c r="C80" s="66"/>
      <c r="D80" s="62"/>
      <c r="E80" s="62"/>
      <c r="F80" s="62"/>
      <c r="G80" s="62"/>
      <c r="H80" s="62"/>
      <c r="I80" s="62"/>
    </row>
  </sheetData>
  <mergeCells count="6">
    <mergeCell ref="A7:A8"/>
    <mergeCell ref="F7:F8"/>
    <mergeCell ref="A3:I3"/>
    <mergeCell ref="A4:I4"/>
    <mergeCell ref="C6:E6"/>
    <mergeCell ref="G6:I6"/>
  </mergeCells>
  <phoneticPr fontId="0" type="noConversion"/>
  <pageMargins left="0.75" right="0.75" top="1" bottom="1" header="0.5" footer="0.5"/>
  <pageSetup paperSize="9" scale="7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R72"/>
  <sheetViews>
    <sheetView showGridLines="0" zoomScaleNormal="100" workbookViewId="0"/>
  </sheetViews>
  <sheetFormatPr defaultRowHeight="12.75" x14ac:dyDescent="0.2"/>
  <cols>
    <col min="1" max="1" width="46.7109375" style="19" customWidth="1"/>
    <col min="2" max="2" width="4.140625" bestFit="1" customWidth="1"/>
    <col min="3" max="4" width="10.7109375" customWidth="1"/>
    <col min="5" max="5" width="10.7109375" style="37" customWidth="1"/>
    <col min="6" max="6" width="2.7109375" customWidth="1"/>
    <col min="7" max="7" width="10.7109375" customWidth="1"/>
    <col min="8" max="9" width="10.7109375" style="37" customWidth="1"/>
  </cols>
  <sheetData>
    <row r="1" spans="1:18" x14ac:dyDescent="0.2">
      <c r="A1" s="269" t="s">
        <v>567</v>
      </c>
    </row>
    <row r="2" spans="1:18" x14ac:dyDescent="0.2">
      <c r="A2" s="272"/>
    </row>
    <row r="3" spans="1:18" s="5" customFormat="1" ht="15.75" x14ac:dyDescent="0.25">
      <c r="A3" s="672" t="s">
        <v>190</v>
      </c>
      <c r="B3" s="672"/>
      <c r="C3" s="672"/>
      <c r="D3" s="672"/>
      <c r="E3" s="672"/>
      <c r="F3" s="672"/>
      <c r="G3" s="672"/>
      <c r="H3" s="672"/>
      <c r="I3" s="672"/>
    </row>
    <row r="4" spans="1:18" s="648" customFormat="1" ht="14.25" x14ac:dyDescent="0.2">
      <c r="A4" s="673" t="s">
        <v>537</v>
      </c>
      <c r="B4" s="673"/>
      <c r="C4" s="673"/>
      <c r="D4" s="673"/>
      <c r="E4" s="673"/>
      <c r="F4" s="673"/>
      <c r="G4" s="673"/>
      <c r="H4" s="673"/>
      <c r="I4" s="673"/>
    </row>
    <row r="5" spans="1:18" ht="3" customHeight="1" x14ac:dyDescent="0.2">
      <c r="B5" s="62"/>
      <c r="C5" s="62"/>
      <c r="D5" s="62"/>
      <c r="E5" s="65"/>
    </row>
    <row r="6" spans="1:18" ht="11.25" customHeight="1" x14ac:dyDescent="0.2">
      <c r="A6" s="18"/>
      <c r="C6" s="684" t="s">
        <v>548</v>
      </c>
      <c r="D6" s="684"/>
      <c r="E6" s="684"/>
      <c r="F6" s="1"/>
      <c r="G6" s="698" t="s">
        <v>541</v>
      </c>
      <c r="H6" s="698"/>
      <c r="I6" s="698"/>
    </row>
    <row r="7" spans="1:18" ht="25.5" x14ac:dyDescent="0.2">
      <c r="A7" s="697"/>
      <c r="B7" s="316" t="s">
        <v>224</v>
      </c>
      <c r="C7" s="316" t="s">
        <v>533</v>
      </c>
      <c r="D7" s="162" t="s">
        <v>538</v>
      </c>
      <c r="E7" s="292" t="s">
        <v>551</v>
      </c>
      <c r="F7" s="9"/>
      <c r="G7" s="291" t="s">
        <v>533</v>
      </c>
      <c r="H7" s="25" t="s">
        <v>538</v>
      </c>
      <c r="I7" s="9" t="s">
        <v>557</v>
      </c>
    </row>
    <row r="8" spans="1:18" ht="11.25" customHeight="1" x14ac:dyDescent="0.2">
      <c r="A8" s="697"/>
      <c r="B8" s="10"/>
      <c r="C8" s="290" t="s">
        <v>0</v>
      </c>
      <c r="D8" s="157" t="s">
        <v>0</v>
      </c>
      <c r="E8" s="156" t="s">
        <v>0</v>
      </c>
      <c r="F8" s="156"/>
      <c r="G8" s="290" t="s">
        <v>0</v>
      </c>
      <c r="H8" s="24" t="s">
        <v>0</v>
      </c>
      <c r="I8" s="24" t="s">
        <v>0</v>
      </c>
      <c r="K8" s="37"/>
      <c r="L8" s="37"/>
      <c r="M8" s="37"/>
      <c r="N8" s="37"/>
      <c r="O8" s="37"/>
      <c r="P8" s="37"/>
      <c r="Q8" s="37"/>
      <c r="R8" s="37"/>
    </row>
    <row r="9" spans="1:18" x14ac:dyDescent="0.2">
      <c r="A9" s="11" t="s">
        <v>226</v>
      </c>
      <c r="B9" s="21"/>
      <c r="C9" s="21"/>
      <c r="D9" s="8"/>
      <c r="E9" s="25"/>
      <c r="F9" s="26"/>
      <c r="G9" s="26"/>
      <c r="H9" s="25"/>
      <c r="I9" s="25"/>
      <c r="K9" s="37"/>
      <c r="L9" s="37"/>
      <c r="M9" s="37"/>
      <c r="N9" s="37"/>
      <c r="O9" s="37"/>
      <c r="P9" s="37"/>
      <c r="Q9" s="37"/>
      <c r="R9" s="37"/>
    </row>
    <row r="10" spans="1:18" ht="11.25" customHeight="1" x14ac:dyDescent="0.2">
      <c r="A10" s="33" t="s">
        <v>64</v>
      </c>
      <c r="B10" s="21"/>
      <c r="C10" s="21"/>
      <c r="D10" s="8"/>
      <c r="E10" s="25"/>
      <c r="F10" s="26"/>
      <c r="G10" s="26"/>
      <c r="H10" s="25"/>
      <c r="I10" s="25"/>
      <c r="K10" s="37"/>
      <c r="L10" s="37"/>
      <c r="M10" s="37"/>
      <c r="N10" s="37"/>
      <c r="O10" s="37"/>
      <c r="P10" s="37"/>
      <c r="Q10" s="37"/>
      <c r="R10" s="37"/>
    </row>
    <row r="11" spans="1:18" ht="11.25" customHeight="1" x14ac:dyDescent="0.2">
      <c r="A11" s="28" t="s">
        <v>9</v>
      </c>
      <c r="B11" s="82"/>
      <c r="C11" s="172">
        <v>2464.396999999999</v>
      </c>
      <c r="D11" s="176">
        <v>4455.4829999999993</v>
      </c>
      <c r="E11" s="165">
        <v>7997.7339999999995</v>
      </c>
      <c r="F11" s="165"/>
      <c r="G11" s="172">
        <v>1822.8500000000013</v>
      </c>
      <c r="H11" s="165">
        <v>4617.4240000000009</v>
      </c>
      <c r="I11" s="165">
        <v>8117.1009999999997</v>
      </c>
      <c r="K11" s="28"/>
      <c r="L11" s="28"/>
      <c r="M11" s="37"/>
      <c r="N11" s="37"/>
      <c r="O11" s="37"/>
      <c r="P11" s="37"/>
      <c r="Q11" s="37"/>
      <c r="R11" s="37"/>
    </row>
    <row r="12" spans="1:18" ht="11.25" customHeight="1" x14ac:dyDescent="0.2">
      <c r="A12" s="28" t="s">
        <v>26</v>
      </c>
      <c r="B12" s="10"/>
      <c r="C12" s="172">
        <v>2049.5380000000005</v>
      </c>
      <c r="D12" s="176">
        <v>4107.3810000000003</v>
      </c>
      <c r="E12" s="165">
        <v>8400.7360000000008</v>
      </c>
      <c r="F12" s="165"/>
      <c r="G12" s="172">
        <v>2010.0229999999999</v>
      </c>
      <c r="H12" s="165">
        <v>3969.6</v>
      </c>
      <c r="I12" s="165">
        <v>8091.2719999999999</v>
      </c>
      <c r="K12" s="28"/>
      <c r="L12" s="28"/>
      <c r="M12" s="37"/>
      <c r="N12" s="37"/>
      <c r="O12" s="37"/>
      <c r="P12" s="37"/>
      <c r="Q12" s="37"/>
      <c r="R12" s="37"/>
    </row>
    <row r="13" spans="1:18" ht="11.25" customHeight="1" x14ac:dyDescent="0.2">
      <c r="A13" s="28" t="s">
        <v>27</v>
      </c>
      <c r="B13" s="10"/>
      <c r="C13" s="172">
        <v>16.183000000000007</v>
      </c>
      <c r="D13" s="176">
        <v>74.364000000000004</v>
      </c>
      <c r="E13" s="165">
        <v>643.31299999999999</v>
      </c>
      <c r="F13" s="165"/>
      <c r="G13" s="172">
        <v>36.622</v>
      </c>
      <c r="H13" s="165">
        <v>51.981000000000002</v>
      </c>
      <c r="I13" s="165">
        <v>512.99</v>
      </c>
      <c r="K13" s="28"/>
      <c r="L13" s="28"/>
      <c r="M13" s="37"/>
      <c r="N13" s="37"/>
      <c r="O13" s="37"/>
      <c r="P13" s="37"/>
      <c r="Q13" s="37"/>
      <c r="R13" s="37"/>
    </row>
    <row r="14" spans="1:18" ht="11.25" customHeight="1" x14ac:dyDescent="0.2">
      <c r="A14" s="28" t="s">
        <v>28</v>
      </c>
      <c r="B14" s="82"/>
      <c r="C14" s="172">
        <v>5401.9009999999998</v>
      </c>
      <c r="D14" s="176">
        <v>10545.901</v>
      </c>
      <c r="E14" s="165">
        <v>21711.154000000002</v>
      </c>
      <c r="F14" s="165"/>
      <c r="G14" s="172">
        <v>6190.1589999999997</v>
      </c>
      <c r="H14" s="165">
        <v>11530.897999999999</v>
      </c>
      <c r="I14" s="165">
        <v>20602.108</v>
      </c>
      <c r="K14" s="28"/>
      <c r="L14" s="28"/>
      <c r="M14" s="37"/>
      <c r="N14" s="37"/>
      <c r="O14" s="37"/>
      <c r="P14" s="37"/>
      <c r="Q14" s="37"/>
      <c r="R14" s="37"/>
    </row>
    <row r="15" spans="1:18" ht="11.25" customHeight="1" x14ac:dyDescent="0.2">
      <c r="A15" s="28" t="s">
        <v>121</v>
      </c>
      <c r="B15" s="82"/>
      <c r="C15" s="172">
        <v>134.66999999999999</v>
      </c>
      <c r="D15" s="176">
        <v>270.74799999999999</v>
      </c>
      <c r="E15" s="165">
        <v>549.28700000000003</v>
      </c>
      <c r="F15" s="165"/>
      <c r="G15" s="172">
        <v>103.806</v>
      </c>
      <c r="H15" s="165">
        <v>230.489</v>
      </c>
      <c r="I15" s="165">
        <v>597.08900000000006</v>
      </c>
      <c r="K15" s="28"/>
      <c r="L15" s="28"/>
      <c r="M15" s="37"/>
      <c r="N15" s="37"/>
      <c r="O15" s="37"/>
      <c r="P15" s="37"/>
      <c r="Q15" s="37"/>
      <c r="R15" s="37"/>
    </row>
    <row r="16" spans="1:18" ht="11.25" customHeight="1" x14ac:dyDescent="0.2">
      <c r="A16" s="28" t="s">
        <v>30</v>
      </c>
      <c r="B16" s="10"/>
      <c r="C16" s="172">
        <v>1223.0069999999998</v>
      </c>
      <c r="D16" s="176">
        <v>2514.9699999999998</v>
      </c>
      <c r="E16" s="165">
        <v>5132.2849999999999</v>
      </c>
      <c r="F16" s="165"/>
      <c r="G16" s="172">
        <v>1306.9159999999997</v>
      </c>
      <c r="H16" s="165">
        <v>2435.5389999999998</v>
      </c>
      <c r="I16" s="165">
        <v>5272.3720000000003</v>
      </c>
      <c r="K16" s="28"/>
      <c r="L16" s="28"/>
      <c r="M16" s="37"/>
      <c r="N16" s="37"/>
      <c r="O16" s="37"/>
      <c r="P16" s="37"/>
      <c r="Q16" s="37"/>
      <c r="R16" s="37"/>
    </row>
    <row r="17" spans="1:18" ht="11.25" customHeight="1" x14ac:dyDescent="0.2">
      <c r="A17" s="28" t="s">
        <v>122</v>
      </c>
      <c r="B17" s="10"/>
      <c r="C17" s="172">
        <v>222.47500000000764</v>
      </c>
      <c r="D17" s="176">
        <v>453.90500000000611</v>
      </c>
      <c r="E17" s="165">
        <v>1008.7440000000133</v>
      </c>
      <c r="F17" s="165"/>
      <c r="G17" s="172">
        <v>196.7129999999961</v>
      </c>
      <c r="H17" s="165">
        <v>442.18899999999849</v>
      </c>
      <c r="I17" s="165">
        <v>978.62999999998283</v>
      </c>
      <c r="K17" s="28"/>
      <c r="L17" s="28"/>
      <c r="M17" s="37"/>
      <c r="N17" s="37"/>
      <c r="O17" s="37"/>
      <c r="P17" s="37"/>
      <c r="Q17" s="37"/>
      <c r="R17" s="37"/>
    </row>
    <row r="18" spans="1:18" s="39" customFormat="1" ht="11.25" customHeight="1" x14ac:dyDescent="0.2">
      <c r="A18" s="33" t="s">
        <v>187</v>
      </c>
      <c r="B18" s="10">
        <v>2</v>
      </c>
      <c r="C18" s="257">
        <v>11512.171000000009</v>
      </c>
      <c r="D18" s="177">
        <v>22422.752000000008</v>
      </c>
      <c r="E18" s="168">
        <v>45443.253000000019</v>
      </c>
      <c r="F18" s="168"/>
      <c r="G18" s="257">
        <v>11667.088999999996</v>
      </c>
      <c r="H18" s="168">
        <v>23278.12</v>
      </c>
      <c r="I18" s="168">
        <v>44171.561999999991</v>
      </c>
      <c r="K18" s="28"/>
      <c r="L18" s="28"/>
      <c r="M18" s="282"/>
      <c r="N18" s="282"/>
      <c r="O18" s="282"/>
      <c r="P18" s="282"/>
      <c r="Q18" s="282"/>
      <c r="R18" s="282"/>
    </row>
    <row r="19" spans="1:18" ht="3" customHeight="1" x14ac:dyDescent="0.2">
      <c r="A19" s="28"/>
      <c r="B19" s="10"/>
      <c r="C19" s="172"/>
      <c r="D19" s="176"/>
      <c r="E19" s="165"/>
      <c r="F19" s="165"/>
      <c r="G19" s="172"/>
      <c r="H19" s="165"/>
      <c r="I19" s="165"/>
      <c r="K19" s="28"/>
      <c r="L19" s="28"/>
      <c r="M19" s="37"/>
      <c r="N19" s="37"/>
      <c r="O19" s="37"/>
      <c r="P19" s="37"/>
      <c r="Q19" s="37"/>
      <c r="R19" s="37"/>
    </row>
    <row r="20" spans="1:18" ht="11.25" customHeight="1" x14ac:dyDescent="0.2">
      <c r="A20" s="33" t="s">
        <v>229</v>
      </c>
      <c r="B20" s="10"/>
      <c r="C20" s="172"/>
      <c r="D20" s="176"/>
      <c r="E20" s="165"/>
      <c r="F20" s="165"/>
      <c r="G20" s="172"/>
      <c r="H20" s="165"/>
      <c r="I20" s="165"/>
      <c r="K20" s="28"/>
      <c r="L20" s="28"/>
      <c r="M20" s="37"/>
      <c r="N20" s="37"/>
      <c r="O20" s="37"/>
      <c r="P20" s="37"/>
      <c r="Q20" s="37"/>
      <c r="R20" s="37"/>
    </row>
    <row r="21" spans="1:18" ht="11.25" customHeight="1" x14ac:dyDescent="0.2">
      <c r="A21" s="28" t="s">
        <v>33</v>
      </c>
      <c r="B21" s="10"/>
      <c r="C21" s="172">
        <v>3304.4519999999998</v>
      </c>
      <c r="D21" s="176">
        <v>6553.2079999999996</v>
      </c>
      <c r="E21" s="165">
        <v>13621.806</v>
      </c>
      <c r="F21" s="165"/>
      <c r="G21" s="172">
        <v>3257.643</v>
      </c>
      <c r="H21" s="165">
        <v>6454.5680000000002</v>
      </c>
      <c r="I21" s="165">
        <v>12811.040999999999</v>
      </c>
      <c r="K21" s="37"/>
      <c r="L21" s="37"/>
      <c r="M21" s="37"/>
      <c r="N21" s="37"/>
      <c r="O21" s="37"/>
      <c r="P21" s="37"/>
      <c r="Q21" s="37"/>
      <c r="R21" s="37"/>
    </row>
    <row r="22" spans="1:18" ht="11.25" customHeight="1" x14ac:dyDescent="0.2">
      <c r="A22" s="28" t="s">
        <v>35</v>
      </c>
      <c r="B22" s="10"/>
      <c r="C22" s="172"/>
      <c r="D22" s="176"/>
      <c r="E22" s="165"/>
      <c r="F22" s="165"/>
      <c r="G22" s="172"/>
      <c r="H22" s="165"/>
      <c r="I22" s="165"/>
      <c r="K22" s="37"/>
      <c r="L22" s="37"/>
      <c r="M22" s="37"/>
      <c r="N22" s="37"/>
      <c r="O22" s="37"/>
      <c r="P22" s="37"/>
      <c r="Q22" s="37"/>
      <c r="R22" s="37"/>
    </row>
    <row r="23" spans="1:18" ht="11.25" customHeight="1" x14ac:dyDescent="0.2">
      <c r="A23" s="42" t="s">
        <v>123</v>
      </c>
      <c r="B23" s="10"/>
      <c r="C23" s="172">
        <v>333.34599999999995</v>
      </c>
      <c r="D23" s="176">
        <v>660.90499999999997</v>
      </c>
      <c r="E23" s="165">
        <v>1372.893</v>
      </c>
      <c r="F23" s="165"/>
      <c r="G23" s="172">
        <v>342.12800000000004</v>
      </c>
      <c r="H23" s="165">
        <v>658.62400000000002</v>
      </c>
      <c r="I23" s="165">
        <v>1286.78</v>
      </c>
      <c r="K23" s="37"/>
      <c r="L23" s="37"/>
      <c r="M23" s="37"/>
      <c r="N23" s="37"/>
      <c r="O23" s="37"/>
      <c r="P23" s="37"/>
      <c r="Q23" s="37"/>
      <c r="R23" s="37"/>
    </row>
    <row r="24" spans="1:18" ht="11.25" customHeight="1" x14ac:dyDescent="0.2">
      <c r="A24" s="42" t="s">
        <v>124</v>
      </c>
      <c r="B24" s="10"/>
      <c r="C24" s="172">
        <v>42.481000000000002</v>
      </c>
      <c r="D24" s="176">
        <v>92.441000000000003</v>
      </c>
      <c r="E24" s="165">
        <v>193.33799999999999</v>
      </c>
      <c r="F24" s="165"/>
      <c r="G24" s="172">
        <v>71.594999999999999</v>
      </c>
      <c r="H24" s="165">
        <v>109.494</v>
      </c>
      <c r="I24" s="165">
        <v>156.143</v>
      </c>
      <c r="K24" s="37"/>
      <c r="L24" s="37"/>
      <c r="M24" s="37"/>
      <c r="N24" s="37"/>
      <c r="O24" s="37"/>
      <c r="P24" s="37"/>
      <c r="Q24" s="37"/>
      <c r="R24" s="37"/>
    </row>
    <row r="25" spans="1:18" ht="11.25" customHeight="1" x14ac:dyDescent="0.2">
      <c r="A25" s="41" t="s">
        <v>125</v>
      </c>
      <c r="B25" s="10"/>
      <c r="C25" s="172">
        <v>78.361999999999995</v>
      </c>
      <c r="D25" s="176">
        <v>127.605</v>
      </c>
      <c r="E25" s="165">
        <v>297.93299999999999</v>
      </c>
      <c r="F25" s="165"/>
      <c r="G25" s="172">
        <v>57.87299999999999</v>
      </c>
      <c r="H25" s="165">
        <v>122.21899999999999</v>
      </c>
      <c r="I25" s="165">
        <v>178.59399999999999</v>
      </c>
      <c r="K25" s="37"/>
      <c r="L25" s="37"/>
      <c r="M25" s="37"/>
      <c r="N25" s="37"/>
      <c r="O25" s="37"/>
      <c r="P25" s="37"/>
      <c r="Q25" s="37"/>
      <c r="R25" s="37"/>
    </row>
    <row r="26" spans="1:18" ht="11.25" customHeight="1" x14ac:dyDescent="0.2">
      <c r="A26" s="28" t="s">
        <v>34</v>
      </c>
      <c r="B26" s="82"/>
      <c r="C26" s="172">
        <v>838.85400000000016</v>
      </c>
      <c r="D26" s="176">
        <v>1695.0050000000001</v>
      </c>
      <c r="E26" s="165">
        <v>3587.989</v>
      </c>
      <c r="F26" s="165"/>
      <c r="G26" s="172">
        <v>725.79699999999991</v>
      </c>
      <c r="H26" s="165">
        <v>1680.2059999999999</v>
      </c>
      <c r="I26" s="165">
        <v>3398.83</v>
      </c>
    </row>
    <row r="27" spans="1:18" ht="11.25" customHeight="1" x14ac:dyDescent="0.2">
      <c r="A27" s="28" t="s">
        <v>61</v>
      </c>
      <c r="B27" s="10"/>
      <c r="C27" s="172">
        <v>880.9430000000001</v>
      </c>
      <c r="D27" s="176">
        <v>1642.3330000000001</v>
      </c>
      <c r="E27" s="165">
        <v>3259.3020000000001</v>
      </c>
      <c r="F27" s="165"/>
      <c r="G27" s="172">
        <v>772.68399999999997</v>
      </c>
      <c r="H27" s="165">
        <v>1567.944</v>
      </c>
      <c r="I27" s="165">
        <v>3308.7429999999999</v>
      </c>
    </row>
    <row r="28" spans="1:18" ht="11.25" customHeight="1" x14ac:dyDescent="0.2">
      <c r="A28" s="28" t="s">
        <v>36</v>
      </c>
      <c r="B28" s="10"/>
      <c r="C28" s="172">
        <v>5102.5779999999995</v>
      </c>
      <c r="D28" s="176">
        <v>9929.0999999999985</v>
      </c>
      <c r="E28" s="165">
        <v>20622.839</v>
      </c>
      <c r="F28" s="165"/>
      <c r="G28" s="172">
        <v>5919.6980000000021</v>
      </c>
      <c r="H28" s="165">
        <v>10890.122000000001</v>
      </c>
      <c r="I28" s="165">
        <v>19652.371999999999</v>
      </c>
    </row>
    <row r="29" spans="1:18" ht="11.25" customHeight="1" x14ac:dyDescent="0.2">
      <c r="A29" s="28" t="s">
        <v>37</v>
      </c>
      <c r="B29" s="10"/>
      <c r="C29" s="172">
        <v>426.56799999999998</v>
      </c>
      <c r="D29" s="176">
        <v>809.26900000000001</v>
      </c>
      <c r="E29" s="165">
        <v>1741.6220000000003</v>
      </c>
      <c r="F29" s="165"/>
      <c r="G29" s="172">
        <v>379.83300000000003</v>
      </c>
      <c r="H29" s="165">
        <v>813.42100000000005</v>
      </c>
      <c r="I29" s="165">
        <v>1714.0940000000001</v>
      </c>
    </row>
    <row r="30" spans="1:18" s="37" customFormat="1" ht="11.25" customHeight="1" x14ac:dyDescent="0.2">
      <c r="A30" s="28" t="s">
        <v>38</v>
      </c>
      <c r="B30" s="67"/>
      <c r="C30" s="172">
        <v>0</v>
      </c>
      <c r="D30" s="176">
        <v>0</v>
      </c>
      <c r="E30" s="172">
        <v>0</v>
      </c>
      <c r="F30" s="172"/>
      <c r="G30" s="172">
        <v>0</v>
      </c>
      <c r="H30" s="172">
        <v>0</v>
      </c>
      <c r="I30" s="172">
        <v>0</v>
      </c>
    </row>
    <row r="31" spans="1:18" ht="11.25" customHeight="1" x14ac:dyDescent="0.2">
      <c r="A31" s="28" t="s">
        <v>39</v>
      </c>
      <c r="B31" s="15">
        <v>3</v>
      </c>
      <c r="C31" s="172">
        <v>941.93299999999658</v>
      </c>
      <c r="D31" s="176">
        <v>1884.307</v>
      </c>
      <c r="E31" s="165">
        <v>4071.0030000000061</v>
      </c>
      <c r="F31" s="165"/>
      <c r="G31" s="172">
        <v>942.68000000000256</v>
      </c>
      <c r="H31" s="165">
        <v>1907.4260000000004</v>
      </c>
      <c r="I31" s="165">
        <v>3927.1450000000013</v>
      </c>
    </row>
    <row r="32" spans="1:18" ht="11.25" customHeight="1" x14ac:dyDescent="0.2">
      <c r="A32" s="28" t="s">
        <v>40</v>
      </c>
      <c r="B32" s="15">
        <v>3</v>
      </c>
      <c r="C32" s="172">
        <v>93.188999999999993</v>
      </c>
      <c r="D32" s="176">
        <v>154.71199999999999</v>
      </c>
      <c r="E32" s="165">
        <v>265.14500000000004</v>
      </c>
      <c r="F32" s="165"/>
      <c r="G32" s="172">
        <v>66.722999999999999</v>
      </c>
      <c r="H32" s="165">
        <v>135.279</v>
      </c>
      <c r="I32" s="165">
        <v>482.07300000000004</v>
      </c>
    </row>
    <row r="33" spans="1:12" s="39" customFormat="1" ht="11.25" customHeight="1" x14ac:dyDescent="0.2">
      <c r="A33" s="33" t="s">
        <v>32</v>
      </c>
      <c r="B33" s="15"/>
      <c r="C33" s="257">
        <v>12042.705999999996</v>
      </c>
      <c r="D33" s="177">
        <v>23548.884999999998</v>
      </c>
      <c r="E33" s="168">
        <v>49033.87000000001</v>
      </c>
      <c r="F33" s="168"/>
      <c r="G33" s="257">
        <v>12536.654</v>
      </c>
      <c r="H33" s="168">
        <v>24339.302999999996</v>
      </c>
      <c r="I33" s="168">
        <v>46915.814999999995</v>
      </c>
    </row>
    <row r="34" spans="1:12" ht="3" customHeight="1" x14ac:dyDescent="0.2">
      <c r="A34" s="28"/>
      <c r="B34" s="15"/>
      <c r="C34" s="172"/>
      <c r="D34" s="176"/>
      <c r="E34" s="165"/>
      <c r="F34" s="165"/>
      <c r="G34" s="172"/>
      <c r="H34" s="165"/>
      <c r="I34" s="165"/>
    </row>
    <row r="35" spans="1:12" s="40" customFormat="1" ht="11.25" customHeight="1" x14ac:dyDescent="0.2">
      <c r="A35" s="31" t="s">
        <v>126</v>
      </c>
      <c r="B35" s="15">
        <v>4</v>
      </c>
      <c r="C35" s="258">
        <v>-530.53499999998712</v>
      </c>
      <c r="D35" s="178">
        <v>-1126.1329999999907</v>
      </c>
      <c r="E35" s="171">
        <v>-3590.6169999999911</v>
      </c>
      <c r="F35" s="171"/>
      <c r="G35" s="258">
        <v>-869.56500000000415</v>
      </c>
      <c r="H35" s="171">
        <v>-1061.1829999999973</v>
      </c>
      <c r="I35" s="171">
        <v>-2744.2530000000042</v>
      </c>
    </row>
    <row r="36" spans="1:12" ht="3" customHeight="1" x14ac:dyDescent="0.2">
      <c r="A36" s="28"/>
      <c r="B36" s="15"/>
      <c r="C36" s="172"/>
      <c r="D36" s="176"/>
      <c r="E36" s="165"/>
      <c r="F36" s="165"/>
      <c r="G36" s="172"/>
      <c r="H36" s="165"/>
      <c r="I36" s="165"/>
    </row>
    <row r="37" spans="1:12" ht="11.25" customHeight="1" x14ac:dyDescent="0.2">
      <c r="A37" s="230" t="s">
        <v>506</v>
      </c>
      <c r="B37" s="15"/>
      <c r="C37" s="172"/>
      <c r="D37" s="176"/>
      <c r="E37" s="165"/>
      <c r="F37" s="165"/>
      <c r="G37" s="172"/>
      <c r="H37" s="165"/>
      <c r="I37" s="165"/>
    </row>
    <row r="38" spans="1:12" ht="11.25" customHeight="1" x14ac:dyDescent="0.2">
      <c r="A38" s="28" t="s">
        <v>265</v>
      </c>
      <c r="B38" s="15"/>
      <c r="C38" s="172">
        <v>92.814999999999969</v>
      </c>
      <c r="D38" s="176">
        <v>153.13199999999998</v>
      </c>
      <c r="E38" s="165">
        <v>63.854999999999997</v>
      </c>
      <c r="F38" s="165"/>
      <c r="G38" s="172">
        <v>54.693000000000012</v>
      </c>
      <c r="H38" s="165">
        <v>218.947</v>
      </c>
      <c r="I38" s="165">
        <v>186.82400000000001</v>
      </c>
    </row>
    <row r="39" spans="1:12" ht="11.25" customHeight="1" x14ac:dyDescent="0.2">
      <c r="A39" s="28" t="s">
        <v>507</v>
      </c>
      <c r="B39" s="15"/>
      <c r="C39" s="172">
        <v>-92.251999999999995</v>
      </c>
      <c r="D39" s="176">
        <v>20.733000000000001</v>
      </c>
      <c r="E39" s="165">
        <v>-340.67899999999997</v>
      </c>
      <c r="F39" s="165"/>
      <c r="G39" s="172">
        <v>666.71100000000001</v>
      </c>
      <c r="H39" s="165">
        <v>585.63900000000001</v>
      </c>
      <c r="I39" s="165">
        <v>637.55499999999995</v>
      </c>
    </row>
    <row r="40" spans="1:12" ht="11.25" customHeight="1" x14ac:dyDescent="0.2">
      <c r="A40" s="28" t="s">
        <v>127</v>
      </c>
      <c r="B40" s="15"/>
      <c r="C40" s="172">
        <v>24.428000000000001</v>
      </c>
      <c r="D40" s="176">
        <v>-1.524</v>
      </c>
      <c r="E40" s="165">
        <v>-49.482999999999997</v>
      </c>
      <c r="F40" s="165"/>
      <c r="G40" s="172">
        <v>-11.251000000000001</v>
      </c>
      <c r="H40" s="165">
        <v>-10</v>
      </c>
      <c r="I40" s="165">
        <v>-101.703</v>
      </c>
    </row>
    <row r="41" spans="1:12" ht="11.25" customHeight="1" x14ac:dyDescent="0.2">
      <c r="A41" s="28" t="s">
        <v>523</v>
      </c>
      <c r="B41" s="15"/>
      <c r="C41" s="172">
        <v>87</v>
      </c>
      <c r="D41" s="176">
        <v>-1079.7239999999933</v>
      </c>
      <c r="E41" s="165">
        <v>0</v>
      </c>
      <c r="F41" s="165"/>
      <c r="G41" s="172">
        <v>20</v>
      </c>
      <c r="H41" s="172">
        <v>191.77500000000532</v>
      </c>
      <c r="I41" s="165">
        <v>-1008.0259999999957</v>
      </c>
    </row>
    <row r="42" spans="1:12" s="39" customFormat="1" ht="11.25" customHeight="1" x14ac:dyDescent="0.2">
      <c r="A42" s="33" t="s">
        <v>128</v>
      </c>
      <c r="B42" s="15"/>
      <c r="C42" s="257">
        <v>112.0200000000093</v>
      </c>
      <c r="D42" s="177">
        <v>-907.38299999999333</v>
      </c>
      <c r="E42" s="168">
        <v>-326.36800000000011</v>
      </c>
      <c r="F42" s="168"/>
      <c r="G42" s="257">
        <v>729.70900000000256</v>
      </c>
      <c r="H42" s="257">
        <v>986.58600000000536</v>
      </c>
      <c r="I42" s="168">
        <v>-285.34999999999582</v>
      </c>
    </row>
    <row r="43" spans="1:12" ht="3" customHeight="1" x14ac:dyDescent="0.2">
      <c r="A43" s="28"/>
      <c r="B43" s="15"/>
      <c r="C43" s="172"/>
      <c r="D43" s="176"/>
      <c r="E43" s="165"/>
      <c r="F43" s="165"/>
      <c r="G43" s="172"/>
      <c r="H43" s="165"/>
      <c r="I43" s="165"/>
    </row>
    <row r="44" spans="1:12" s="39" customFormat="1" ht="11.25" customHeight="1" x14ac:dyDescent="0.2">
      <c r="A44" s="33" t="s">
        <v>129</v>
      </c>
      <c r="B44" s="15"/>
      <c r="C44" s="257">
        <v>-418.51499999997804</v>
      </c>
      <c r="D44" s="177">
        <v>-2033.5159999999842</v>
      </c>
      <c r="E44" s="168">
        <v>-3916.984999999991</v>
      </c>
      <c r="F44" s="168"/>
      <c r="G44" s="257">
        <v>-139.85600000000159</v>
      </c>
      <c r="H44" s="257">
        <v>-74.596999999991908</v>
      </c>
      <c r="I44" s="168">
        <v>-3029.6030000000001</v>
      </c>
      <c r="L44" s="289"/>
    </row>
    <row r="45" spans="1:12" ht="3" customHeight="1" x14ac:dyDescent="0.2">
      <c r="A45" s="28"/>
      <c r="B45" s="15"/>
      <c r="C45" s="172"/>
      <c r="D45" s="176"/>
      <c r="E45" s="165"/>
      <c r="F45" s="165"/>
      <c r="G45" s="172"/>
      <c r="H45" s="165"/>
      <c r="I45" s="165"/>
    </row>
    <row r="46" spans="1:12" ht="11.25" customHeight="1" x14ac:dyDescent="0.2">
      <c r="A46" s="33" t="s">
        <v>130</v>
      </c>
      <c r="B46" s="15"/>
      <c r="C46" s="172"/>
      <c r="D46" s="176"/>
      <c r="E46" s="165"/>
      <c r="F46" s="165"/>
      <c r="G46" s="172"/>
      <c r="H46" s="165"/>
      <c r="I46" s="165"/>
    </row>
    <row r="47" spans="1:12" ht="11.25" customHeight="1" x14ac:dyDescent="0.2">
      <c r="A47" s="231" t="s">
        <v>508</v>
      </c>
      <c r="B47" s="15"/>
      <c r="C47" s="172"/>
      <c r="D47" s="176"/>
      <c r="E47" s="165"/>
      <c r="F47" s="165"/>
      <c r="G47" s="172"/>
      <c r="H47" s="165"/>
      <c r="I47" s="165"/>
    </row>
    <row r="48" spans="1:12" ht="11.25" customHeight="1" x14ac:dyDescent="0.2">
      <c r="A48" s="28" t="s">
        <v>131</v>
      </c>
      <c r="B48" s="15"/>
      <c r="C48" s="172">
        <v>160.28599999999278</v>
      </c>
      <c r="D48" s="176">
        <v>100.67899999998917</v>
      </c>
      <c r="E48" s="165">
        <v>-45.341000000000349</v>
      </c>
      <c r="F48" s="165"/>
      <c r="G48" s="172">
        <v>-290.61299999999756</v>
      </c>
      <c r="H48" s="172">
        <v>-111.11800000000221</v>
      </c>
      <c r="I48" s="172">
        <v>-2803.0789999999979</v>
      </c>
    </row>
    <row r="49" spans="1:9" ht="11.25" customHeight="1" x14ac:dyDescent="0.2">
      <c r="A49" s="28" t="s">
        <v>132</v>
      </c>
      <c r="B49" s="15"/>
      <c r="C49" s="172">
        <v>1</v>
      </c>
      <c r="D49" s="176">
        <v>1244.817</v>
      </c>
      <c r="E49" s="165">
        <v>1092.4659999999999</v>
      </c>
      <c r="F49" s="165"/>
      <c r="G49" s="172">
        <v>16</v>
      </c>
      <c r="H49" s="172">
        <v>862.83699999999999</v>
      </c>
      <c r="I49" s="172">
        <v>1155.4259999999999</v>
      </c>
    </row>
    <row r="50" spans="1:9" ht="11.25" customHeight="1" x14ac:dyDescent="0.2">
      <c r="A50" s="28" t="s">
        <v>133</v>
      </c>
      <c r="B50" s="15"/>
      <c r="C50" s="172">
        <v>0</v>
      </c>
      <c r="D50" s="176">
        <v>0</v>
      </c>
      <c r="E50" s="165">
        <v>0</v>
      </c>
      <c r="F50" s="165"/>
      <c r="G50" s="172">
        <v>0</v>
      </c>
      <c r="H50" s="172">
        <v>0</v>
      </c>
      <c r="I50" s="165">
        <v>0</v>
      </c>
    </row>
    <row r="51" spans="1:9" ht="11.25" customHeight="1" x14ac:dyDescent="0.2">
      <c r="A51" s="33" t="s">
        <v>134</v>
      </c>
      <c r="B51" s="15"/>
      <c r="C51" s="257">
        <v>161.38299999998026</v>
      </c>
      <c r="D51" s="177">
        <v>1345.4959999999801</v>
      </c>
      <c r="E51" s="168">
        <v>1047.1249999999905</v>
      </c>
      <c r="F51" s="168"/>
      <c r="G51" s="257">
        <v>-275.06699999999375</v>
      </c>
      <c r="H51" s="257">
        <v>751.71899999999494</v>
      </c>
      <c r="I51" s="168">
        <v>-1647.6529999999939</v>
      </c>
    </row>
    <row r="52" spans="1:9" ht="3" customHeight="1" x14ac:dyDescent="0.2">
      <c r="A52" s="28"/>
      <c r="B52" s="15"/>
      <c r="C52" s="257"/>
      <c r="D52" s="177"/>
      <c r="E52" s="168"/>
      <c r="F52" s="168"/>
      <c r="G52" s="257"/>
      <c r="H52" s="168"/>
      <c r="I52" s="168"/>
    </row>
    <row r="53" spans="1:9" ht="11.25" customHeight="1" x14ac:dyDescent="0.2">
      <c r="A53" s="33" t="s">
        <v>135</v>
      </c>
      <c r="B53" s="15">
        <v>4</v>
      </c>
      <c r="C53" s="257">
        <v>-257.13199999999779</v>
      </c>
      <c r="D53" s="177">
        <v>-688.02000000000407</v>
      </c>
      <c r="E53" s="168">
        <v>-2869.8600000000006</v>
      </c>
      <c r="F53" s="168"/>
      <c r="G53" s="257">
        <v>-414.92299999999523</v>
      </c>
      <c r="H53" s="257">
        <v>677.12200000000303</v>
      </c>
      <c r="I53" s="168">
        <v>-4677.2559999999939</v>
      </c>
    </row>
    <row r="54" spans="1:9" ht="3" customHeight="1" x14ac:dyDescent="0.2">
      <c r="A54" s="28"/>
      <c r="B54" s="15"/>
      <c r="C54" s="86"/>
      <c r="D54" s="87"/>
      <c r="E54" s="173"/>
      <c r="F54" s="173"/>
      <c r="G54" s="86"/>
      <c r="H54" s="173"/>
      <c r="I54" s="173"/>
    </row>
    <row r="55" spans="1:9" ht="15" customHeight="1" x14ac:dyDescent="0.2">
      <c r="A55" s="38" t="s">
        <v>136</v>
      </c>
      <c r="B55" s="73"/>
      <c r="C55" s="300"/>
      <c r="D55" s="174"/>
      <c r="E55" s="175"/>
      <c r="F55" s="175"/>
      <c r="G55" s="300"/>
      <c r="H55" s="175"/>
      <c r="I55" s="175"/>
    </row>
    <row r="56" spans="1:9" ht="3" customHeight="1" x14ac:dyDescent="0.2">
      <c r="A56" s="28"/>
      <c r="B56" s="15"/>
      <c r="C56" s="86"/>
      <c r="D56" s="87"/>
      <c r="E56" s="173"/>
      <c r="F56" s="173"/>
      <c r="G56" s="86"/>
      <c r="H56" s="173"/>
      <c r="I56" s="173"/>
    </row>
    <row r="57" spans="1:9" ht="11.25" customHeight="1" x14ac:dyDescent="0.2">
      <c r="A57" s="31" t="s">
        <v>126</v>
      </c>
      <c r="B57" s="15">
        <v>4</v>
      </c>
      <c r="C57" s="258">
        <v>-530.53499999998712</v>
      </c>
      <c r="D57" s="178">
        <v>-1126.1329999999907</v>
      </c>
      <c r="E57" s="171">
        <v>-3590.6169999999911</v>
      </c>
      <c r="F57" s="171"/>
      <c r="G57" s="258">
        <v>-869.56500000000415</v>
      </c>
      <c r="H57" s="171">
        <v>-1061.1829999999973</v>
      </c>
      <c r="I57" s="171">
        <v>-2744.2530000000042</v>
      </c>
    </row>
    <row r="58" spans="1:9" ht="3" customHeight="1" x14ac:dyDescent="0.2">
      <c r="A58" s="28"/>
      <c r="B58" s="15"/>
      <c r="C58" s="172"/>
      <c r="D58" s="176"/>
      <c r="E58" s="165"/>
      <c r="F58" s="165"/>
      <c r="G58" s="172"/>
      <c r="H58" s="165"/>
      <c r="I58" s="165"/>
    </row>
    <row r="59" spans="1:9" ht="11.25" customHeight="1" x14ac:dyDescent="0.2">
      <c r="A59" s="28" t="s">
        <v>221</v>
      </c>
      <c r="B59" s="15"/>
      <c r="C59" s="172"/>
      <c r="D59" s="176"/>
      <c r="E59" s="165"/>
      <c r="F59" s="165"/>
      <c r="G59" s="172"/>
      <c r="H59" s="165"/>
      <c r="I59" s="165"/>
    </row>
    <row r="60" spans="1:9" ht="11.25" customHeight="1" x14ac:dyDescent="0.2">
      <c r="A60" s="28" t="s">
        <v>62</v>
      </c>
      <c r="B60" s="15"/>
      <c r="C60" s="172">
        <v>1357.2209999999998</v>
      </c>
      <c r="D60" s="176">
        <v>2546.7309999999998</v>
      </c>
      <c r="E60" s="165">
        <v>5549.5540000000001</v>
      </c>
      <c r="F60" s="165"/>
      <c r="G60" s="172">
        <v>1161.7660000000008</v>
      </c>
      <c r="H60" s="165">
        <v>2208.7170000000006</v>
      </c>
      <c r="I60" s="165">
        <v>5137.1939999999995</v>
      </c>
    </row>
    <row r="61" spans="1:9" ht="11.25" customHeight="1" x14ac:dyDescent="0.2">
      <c r="A61" s="28" t="s">
        <v>137</v>
      </c>
      <c r="B61" s="15"/>
      <c r="C61" s="172">
        <v>-212.40499999999975</v>
      </c>
      <c r="D61" s="176">
        <v>269.0890000000004</v>
      </c>
      <c r="E61" s="165">
        <v>81.187000000000353</v>
      </c>
      <c r="F61" s="165"/>
      <c r="G61" s="172">
        <v>-727.65799999999945</v>
      </c>
      <c r="H61" s="165">
        <v>-398.26899999999932</v>
      </c>
      <c r="I61" s="165">
        <v>-448.5319999999997</v>
      </c>
    </row>
    <row r="62" spans="1:9" ht="11.25" customHeight="1" x14ac:dyDescent="0.2">
      <c r="A62" s="28" t="s">
        <v>138</v>
      </c>
      <c r="B62" s="15"/>
      <c r="C62" s="172">
        <v>69.563000000000102</v>
      </c>
      <c r="D62" s="176">
        <v>93.882000000000062</v>
      </c>
      <c r="E62" s="165">
        <v>591.82600000000093</v>
      </c>
      <c r="F62" s="165"/>
      <c r="G62" s="172">
        <v>330.89999999999986</v>
      </c>
      <c r="H62" s="165">
        <v>375.74800000000005</v>
      </c>
      <c r="I62" s="165">
        <v>371.1899999999996</v>
      </c>
    </row>
    <row r="63" spans="1:9" ht="11.25" customHeight="1" x14ac:dyDescent="0.2">
      <c r="A63" s="33" t="s">
        <v>139</v>
      </c>
      <c r="B63" s="15"/>
      <c r="C63" s="172"/>
      <c r="D63" s="176"/>
      <c r="E63" s="165"/>
      <c r="F63" s="165"/>
      <c r="G63" s="172"/>
      <c r="H63" s="165"/>
      <c r="I63" s="165"/>
    </row>
    <row r="64" spans="1:9" ht="11.25" customHeight="1" x14ac:dyDescent="0.2">
      <c r="A64" s="28" t="s">
        <v>63</v>
      </c>
      <c r="B64" s="15"/>
      <c r="C64" s="172">
        <v>158.90999999999997</v>
      </c>
      <c r="D64" s="176">
        <v>301.35299999999995</v>
      </c>
      <c r="E64" s="165">
        <v>852.298</v>
      </c>
      <c r="F64" s="165"/>
      <c r="G64" s="172">
        <v>101.74799999999996</v>
      </c>
      <c r="H64" s="165">
        <v>269.27999999999997</v>
      </c>
      <c r="I64" s="165">
        <v>576.40499999999997</v>
      </c>
    </row>
    <row r="65" spans="1:9" ht="11.25" customHeight="1" x14ac:dyDescent="0.2">
      <c r="A65" s="28" t="s">
        <v>140</v>
      </c>
      <c r="B65" s="15"/>
      <c r="C65" s="172">
        <v>838.85400000000016</v>
      </c>
      <c r="D65" s="176">
        <v>1695.0050000000001</v>
      </c>
      <c r="E65" s="165">
        <v>3587.989</v>
      </c>
      <c r="F65" s="165"/>
      <c r="G65" s="172">
        <v>725.79699999999991</v>
      </c>
      <c r="H65" s="165">
        <v>1680.2059999999999</v>
      </c>
      <c r="I65" s="165">
        <v>3398.83</v>
      </c>
    </row>
    <row r="66" spans="1:9" ht="11.25" customHeight="1" x14ac:dyDescent="0.2">
      <c r="A66" s="33" t="s">
        <v>141</v>
      </c>
      <c r="B66" s="15"/>
      <c r="C66" s="257">
        <v>216.6149999999999</v>
      </c>
      <c r="D66" s="177">
        <v>913.34400000000005</v>
      </c>
      <c r="E66" s="168">
        <v>1782.2800000000007</v>
      </c>
      <c r="F66" s="168"/>
      <c r="G66" s="257">
        <v>-62.53699999999867</v>
      </c>
      <c r="H66" s="168">
        <v>236.7100000000014</v>
      </c>
      <c r="I66" s="168">
        <v>1084.6170000000002</v>
      </c>
    </row>
    <row r="67" spans="1:9" ht="3" customHeight="1" x14ac:dyDescent="0.2">
      <c r="A67" s="28"/>
      <c r="B67" s="15"/>
      <c r="C67" s="172">
        <v>0</v>
      </c>
      <c r="D67" s="176">
        <v>0</v>
      </c>
      <c r="E67" s="165"/>
      <c r="F67" s="165"/>
      <c r="G67" s="172">
        <v>0</v>
      </c>
      <c r="H67" s="165"/>
      <c r="I67" s="165"/>
    </row>
    <row r="68" spans="1:9" ht="11.25" customHeight="1" x14ac:dyDescent="0.2">
      <c r="A68" s="33" t="s">
        <v>142</v>
      </c>
      <c r="B68" s="15">
        <v>4</v>
      </c>
      <c r="C68" s="257">
        <v>-747.1499999999869</v>
      </c>
      <c r="D68" s="177">
        <v>-2039.4769999999908</v>
      </c>
      <c r="E68" s="168">
        <v>-5372.8969999999917</v>
      </c>
      <c r="F68" s="168"/>
      <c r="G68" s="257">
        <v>-807.02800000000548</v>
      </c>
      <c r="H68" s="168">
        <v>-1297.8929999999987</v>
      </c>
      <c r="I68" s="168">
        <v>-3828.8700000000044</v>
      </c>
    </row>
    <row r="70" spans="1:9" x14ac:dyDescent="0.2">
      <c r="A70" s="326" t="s">
        <v>587</v>
      </c>
    </row>
    <row r="71" spans="1:9" x14ac:dyDescent="0.2">
      <c r="A71" s="326" t="s">
        <v>593</v>
      </c>
    </row>
    <row r="72" spans="1:9" x14ac:dyDescent="0.2">
      <c r="A72" s="447" t="s">
        <v>594</v>
      </c>
      <c r="B72" s="62"/>
      <c r="C72" s="62"/>
      <c r="D72" s="62"/>
      <c r="E72" s="65"/>
      <c r="F72" s="62"/>
      <c r="G72" s="62"/>
      <c r="H72" s="65"/>
      <c r="I72" s="65"/>
    </row>
  </sheetData>
  <mergeCells count="5">
    <mergeCell ref="A7:A8"/>
    <mergeCell ref="A3:I3"/>
    <mergeCell ref="A4:I4"/>
    <mergeCell ref="G6:I6"/>
    <mergeCell ref="C6:E6"/>
  </mergeCells>
  <phoneticPr fontId="0" type="noConversion"/>
  <pageMargins left="0.75" right="0.75" top="1" bottom="1" header="0.5" footer="0.5"/>
  <pageSetup paperSize="9" scale="74"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L128"/>
  <sheetViews>
    <sheetView showGridLines="0" zoomScaleNormal="100" workbookViewId="0"/>
  </sheetViews>
  <sheetFormatPr defaultRowHeight="11.25" x14ac:dyDescent="0.2"/>
  <cols>
    <col min="1" max="1" width="37" style="12" customWidth="1"/>
    <col min="2" max="2" width="4.140625" style="5" bestFit="1" customWidth="1"/>
    <col min="3" max="3" width="10.7109375" style="5" customWidth="1"/>
    <col min="4" max="4" width="10.7109375" style="28" customWidth="1"/>
    <col min="5" max="5" width="2.7109375" style="5" customWidth="1"/>
    <col min="6" max="7" width="10.7109375" style="5" customWidth="1"/>
    <col min="8" max="16384" width="9.140625" style="5"/>
  </cols>
  <sheetData>
    <row r="1" spans="1:8" ht="12.75" x14ac:dyDescent="0.2">
      <c r="A1" s="270" t="s">
        <v>568</v>
      </c>
    </row>
    <row r="2" spans="1:8" ht="12.75" x14ac:dyDescent="0.2">
      <c r="A2" s="272"/>
    </row>
    <row r="3" spans="1:8" ht="15.75" x14ac:dyDescent="0.25">
      <c r="A3" s="672" t="s">
        <v>191</v>
      </c>
      <c r="B3" s="672"/>
      <c r="C3" s="672"/>
      <c r="D3" s="672"/>
      <c r="E3" s="672"/>
      <c r="F3" s="672"/>
      <c r="G3" s="672"/>
    </row>
    <row r="4" spans="1:8" s="648" customFormat="1" ht="14.25" x14ac:dyDescent="0.2">
      <c r="A4" s="673" t="s">
        <v>536</v>
      </c>
      <c r="B4" s="673"/>
      <c r="C4" s="673"/>
      <c r="D4" s="673"/>
      <c r="E4" s="673"/>
      <c r="F4" s="673"/>
      <c r="G4" s="673"/>
    </row>
    <row r="5" spans="1:8" ht="3" customHeight="1" x14ac:dyDescent="0.2">
      <c r="B5" s="213"/>
    </row>
    <row r="6" spans="1:8" x14ac:dyDescent="0.2">
      <c r="A6" s="27"/>
      <c r="B6" s="107"/>
      <c r="C6" s="695" t="s">
        <v>503</v>
      </c>
      <c r="D6" s="695"/>
      <c r="E6" s="695"/>
      <c r="F6" s="695"/>
      <c r="G6" s="695"/>
    </row>
    <row r="7" spans="1:8" x14ac:dyDescent="0.2">
      <c r="A7" s="697"/>
      <c r="B7" s="10"/>
      <c r="C7" s="210" t="s">
        <v>535</v>
      </c>
      <c r="D7" s="211" t="s">
        <v>502</v>
      </c>
      <c r="E7" s="692"/>
      <c r="F7" s="211" t="s">
        <v>535</v>
      </c>
      <c r="G7" s="212" t="s">
        <v>502</v>
      </c>
      <c r="H7" s="15"/>
    </row>
    <row r="8" spans="1:8" ht="14.25" x14ac:dyDescent="0.2">
      <c r="A8" s="697"/>
      <c r="B8" s="10" t="s">
        <v>8</v>
      </c>
      <c r="C8" s="160" t="s">
        <v>553</v>
      </c>
      <c r="D8" s="215" t="s">
        <v>554</v>
      </c>
      <c r="E8" s="692"/>
      <c r="F8" s="161" t="s">
        <v>542</v>
      </c>
      <c r="G8" s="215" t="s">
        <v>555</v>
      </c>
      <c r="H8" s="15"/>
    </row>
    <row r="9" spans="1:8" x14ac:dyDescent="0.2">
      <c r="A9" s="697"/>
      <c r="B9" s="10"/>
      <c r="C9" s="157" t="s">
        <v>0</v>
      </c>
      <c r="D9" s="195" t="s">
        <v>0</v>
      </c>
      <c r="E9" s="692"/>
      <c r="F9" s="195" t="s">
        <v>0</v>
      </c>
      <c r="G9" s="195" t="s">
        <v>0</v>
      </c>
      <c r="H9" s="15"/>
    </row>
    <row r="10" spans="1:8" ht="11.45" customHeight="1" x14ac:dyDescent="0.2">
      <c r="A10" s="33" t="s">
        <v>143</v>
      </c>
      <c r="B10" s="15"/>
      <c r="C10" s="36"/>
      <c r="D10" s="67"/>
      <c r="E10" s="15"/>
      <c r="F10" s="15"/>
      <c r="G10" s="15"/>
      <c r="H10" s="15"/>
    </row>
    <row r="11" spans="1:8" ht="3" customHeight="1" x14ac:dyDescent="0.2">
      <c r="A11" s="28"/>
      <c r="B11" s="15"/>
      <c r="C11" s="36"/>
      <c r="D11" s="67"/>
      <c r="E11" s="15"/>
      <c r="F11" s="15"/>
      <c r="G11" s="15"/>
      <c r="H11" s="15"/>
    </row>
    <row r="12" spans="1:8" ht="11.45" customHeight="1" x14ac:dyDescent="0.2">
      <c r="A12" s="33" t="s">
        <v>41</v>
      </c>
      <c r="B12" s="15"/>
      <c r="C12" s="36"/>
      <c r="D12" s="67"/>
      <c r="E12" s="15"/>
      <c r="F12" s="15"/>
      <c r="G12" s="15"/>
      <c r="H12" s="15"/>
    </row>
    <row r="13" spans="1:8" ht="11.45" customHeight="1" x14ac:dyDescent="0.2">
      <c r="A13" s="28" t="s">
        <v>42</v>
      </c>
      <c r="B13" s="15"/>
      <c r="C13" s="176">
        <v>2131.0450000000001</v>
      </c>
      <c r="D13" s="165">
        <v>1752.9749999999999</v>
      </c>
      <c r="E13" s="165"/>
      <c r="F13" s="165">
        <v>2162.212</v>
      </c>
      <c r="G13" s="165">
        <v>2135.9369999999999</v>
      </c>
      <c r="H13" s="15"/>
    </row>
    <row r="14" spans="1:8" ht="11.45" customHeight="1" x14ac:dyDescent="0.2">
      <c r="A14" s="28" t="s">
        <v>43</v>
      </c>
      <c r="B14" s="15"/>
      <c r="C14" s="176">
        <v>4044.6</v>
      </c>
      <c r="D14" s="165">
        <v>4381.8469999999998</v>
      </c>
      <c r="E14" s="165"/>
      <c r="F14" s="165">
        <v>3501.4989999999998</v>
      </c>
      <c r="G14" s="165">
        <v>3710.1419999999998</v>
      </c>
      <c r="H14" s="15"/>
    </row>
    <row r="15" spans="1:8" ht="11.45" customHeight="1" x14ac:dyDescent="0.2">
      <c r="A15" s="28" t="s">
        <v>44</v>
      </c>
      <c r="B15" s="15">
        <v>5</v>
      </c>
      <c r="C15" s="176">
        <v>15279.352000000001</v>
      </c>
      <c r="D15" s="165">
        <v>18565.128000000001</v>
      </c>
      <c r="E15" s="165"/>
      <c r="F15" s="165">
        <v>15327.968000000001</v>
      </c>
      <c r="G15" s="165">
        <v>18613.27</v>
      </c>
      <c r="H15" s="15"/>
    </row>
    <row r="16" spans="1:8" ht="11.45" customHeight="1" x14ac:dyDescent="0.2">
      <c r="A16" s="28" t="s">
        <v>11</v>
      </c>
      <c r="B16" s="15">
        <v>6</v>
      </c>
      <c r="C16" s="176">
        <v>4692.0929999999998</v>
      </c>
      <c r="D16" s="165">
        <v>4271.9250000000002</v>
      </c>
      <c r="E16" s="165"/>
      <c r="F16" s="165">
        <v>4202.8220000000001</v>
      </c>
      <c r="G16" s="165">
        <v>4189.6009999999997</v>
      </c>
      <c r="H16" s="15"/>
    </row>
    <row r="17" spans="1:8" ht="11.45" customHeight="1" x14ac:dyDescent="0.2">
      <c r="A17" s="41" t="s">
        <v>242</v>
      </c>
      <c r="B17" s="15"/>
      <c r="C17" s="176">
        <v>1786.479</v>
      </c>
      <c r="D17" s="165">
        <v>2311.2910000000002</v>
      </c>
      <c r="E17" s="165"/>
      <c r="F17" s="165">
        <v>1713.5139999999999</v>
      </c>
      <c r="G17" s="165">
        <v>2100.7739999999999</v>
      </c>
      <c r="H17" s="15"/>
    </row>
    <row r="18" spans="1:8" ht="11.45" customHeight="1" x14ac:dyDescent="0.2">
      <c r="A18" s="41" t="s">
        <v>12</v>
      </c>
      <c r="B18" s="15"/>
      <c r="C18" s="176">
        <v>12.740000000000123</v>
      </c>
      <c r="D18" s="165">
        <v>14.627000000000322</v>
      </c>
      <c r="E18" s="165"/>
      <c r="F18" s="165">
        <v>13.689999999999941</v>
      </c>
      <c r="G18" s="165">
        <v>14.424000000000433</v>
      </c>
      <c r="H18" s="15"/>
    </row>
    <row r="19" spans="1:8" ht="11.45" customHeight="1" x14ac:dyDescent="0.2">
      <c r="A19" s="33" t="s">
        <v>145</v>
      </c>
      <c r="B19" s="15"/>
      <c r="C19" s="177">
        <v>27946.309000000005</v>
      </c>
      <c r="D19" s="168">
        <v>31297.793000000001</v>
      </c>
      <c r="E19" s="168"/>
      <c r="F19" s="168">
        <v>26921.704999999998</v>
      </c>
      <c r="G19" s="168">
        <v>30764.148000000001</v>
      </c>
      <c r="H19" s="15"/>
    </row>
    <row r="20" spans="1:8" ht="3" customHeight="1" x14ac:dyDescent="0.2">
      <c r="A20" s="28"/>
      <c r="B20" s="15"/>
      <c r="C20" s="176"/>
      <c r="D20" s="165"/>
      <c r="E20" s="165"/>
      <c r="F20" s="165"/>
      <c r="G20" s="165"/>
      <c r="H20" s="15"/>
    </row>
    <row r="21" spans="1:8" ht="11.45" customHeight="1" x14ac:dyDescent="0.2">
      <c r="A21" s="33" t="s">
        <v>146</v>
      </c>
      <c r="B21" s="15"/>
      <c r="C21" s="176"/>
      <c r="D21" s="165"/>
      <c r="E21" s="165"/>
      <c r="F21" s="165"/>
      <c r="G21" s="165"/>
      <c r="H21" s="15"/>
    </row>
    <row r="22" spans="1:8" ht="11.45" customHeight="1" x14ac:dyDescent="0.2">
      <c r="A22" s="28" t="s">
        <v>14</v>
      </c>
      <c r="B22" s="15"/>
      <c r="C22" s="176">
        <v>50882.894</v>
      </c>
      <c r="D22" s="165">
        <v>51034.347000000002</v>
      </c>
      <c r="E22" s="165"/>
      <c r="F22" s="165">
        <v>53470.152999999998</v>
      </c>
      <c r="G22" s="165">
        <v>50870.235999999997</v>
      </c>
      <c r="H22" s="15"/>
    </row>
    <row r="23" spans="1:8" ht="11.45" customHeight="1" x14ac:dyDescent="0.2">
      <c r="A23" s="41" t="s">
        <v>147</v>
      </c>
      <c r="B23" s="15"/>
      <c r="C23" s="176">
        <v>98994.493000000002</v>
      </c>
      <c r="D23" s="165">
        <v>101622.942</v>
      </c>
      <c r="E23" s="165"/>
      <c r="F23" s="165">
        <v>99036.206000000006</v>
      </c>
      <c r="G23" s="165">
        <v>98533.716</v>
      </c>
      <c r="H23" s="15"/>
    </row>
    <row r="24" spans="1:8" ht="11.45" customHeight="1" x14ac:dyDescent="0.2">
      <c r="A24" s="28" t="s">
        <v>13</v>
      </c>
      <c r="B24" s="15"/>
      <c r="C24" s="176">
        <v>330.28500000000003</v>
      </c>
      <c r="D24" s="165">
        <v>320.892</v>
      </c>
      <c r="E24" s="165"/>
      <c r="F24" s="165">
        <v>334.34300000000002</v>
      </c>
      <c r="G24" s="165">
        <v>334.21</v>
      </c>
      <c r="H24" s="15"/>
    </row>
    <row r="25" spans="1:8" ht="11.45" customHeight="1" x14ac:dyDescent="0.2">
      <c r="A25" s="41" t="s">
        <v>10</v>
      </c>
      <c r="B25" s="15"/>
      <c r="C25" s="176"/>
      <c r="D25" s="165"/>
      <c r="E25" s="165"/>
      <c r="F25" s="165"/>
      <c r="G25" s="165"/>
      <c r="H25" s="15"/>
    </row>
    <row r="26" spans="1:8" ht="11.45" customHeight="1" x14ac:dyDescent="0.2">
      <c r="A26" s="42" t="s">
        <v>148</v>
      </c>
      <c r="B26" s="15"/>
      <c r="C26" s="176">
        <v>2097.4189999999999</v>
      </c>
      <c r="D26" s="165">
        <v>2176.835</v>
      </c>
      <c r="E26" s="165"/>
      <c r="F26" s="165">
        <v>2055.473</v>
      </c>
      <c r="G26" s="165">
        <v>2064.58</v>
      </c>
      <c r="H26" s="15"/>
    </row>
    <row r="27" spans="1:8" ht="11.45" customHeight="1" x14ac:dyDescent="0.2">
      <c r="A27" s="42" t="s">
        <v>149</v>
      </c>
      <c r="B27" s="15"/>
      <c r="C27" s="176">
        <v>4321.3860000000004</v>
      </c>
      <c r="D27" s="165">
        <v>4133.4840000000004</v>
      </c>
      <c r="E27" s="165"/>
      <c r="F27" s="165">
        <v>4102.5600000000004</v>
      </c>
      <c r="G27" s="165">
        <v>4052.297</v>
      </c>
      <c r="H27" s="15"/>
    </row>
    <row r="28" spans="1:8" ht="11.45" customHeight="1" x14ac:dyDescent="0.2">
      <c r="A28" s="28" t="s">
        <v>150</v>
      </c>
      <c r="B28" s="15"/>
      <c r="C28" s="176">
        <v>1135.396</v>
      </c>
      <c r="D28" s="165">
        <v>1118.498</v>
      </c>
      <c r="E28" s="165"/>
      <c r="F28" s="165">
        <v>1124.8119999999999</v>
      </c>
      <c r="G28" s="165">
        <v>1118.682</v>
      </c>
      <c r="H28" s="15"/>
    </row>
    <row r="29" spans="1:8" ht="11.45" customHeight="1" x14ac:dyDescent="0.2">
      <c r="A29" s="28" t="s">
        <v>509</v>
      </c>
      <c r="B29" s="15"/>
      <c r="C29" s="176">
        <v>91.304000000000002</v>
      </c>
      <c r="D29" s="165">
        <v>111.292</v>
      </c>
      <c r="E29" s="165"/>
      <c r="F29" s="165">
        <v>27.861999999999998</v>
      </c>
      <c r="G29" s="165">
        <v>135.37700000000001</v>
      </c>
      <c r="H29" s="15"/>
    </row>
    <row r="30" spans="1:8" ht="11.45" customHeight="1" x14ac:dyDescent="0.2">
      <c r="A30" s="41" t="s">
        <v>144</v>
      </c>
      <c r="B30" s="15"/>
      <c r="C30" s="176">
        <v>67.769000000000005</v>
      </c>
      <c r="D30" s="165">
        <v>109.395</v>
      </c>
      <c r="E30" s="165"/>
      <c r="F30" s="165">
        <v>293.47000000000003</v>
      </c>
      <c r="G30" s="165">
        <v>262.31200000000001</v>
      </c>
      <c r="H30" s="15"/>
    </row>
    <row r="31" spans="1:8" ht="11.45" customHeight="1" x14ac:dyDescent="0.2">
      <c r="A31" s="28" t="s">
        <v>31</v>
      </c>
      <c r="B31" s="15"/>
      <c r="C31" s="176">
        <v>934.62899999999991</v>
      </c>
      <c r="D31" s="165">
        <v>352.46100000000001</v>
      </c>
      <c r="E31" s="165"/>
      <c r="F31" s="165">
        <v>849.14100000000008</v>
      </c>
      <c r="G31" s="165">
        <v>806.33399999999995</v>
      </c>
      <c r="H31" s="15"/>
    </row>
    <row r="32" spans="1:8" ht="11.45" customHeight="1" x14ac:dyDescent="0.2">
      <c r="A32" s="33" t="s">
        <v>151</v>
      </c>
      <c r="B32" s="15"/>
      <c r="C32" s="177">
        <v>158855.57499999998</v>
      </c>
      <c r="D32" s="168">
        <v>160980.14599999995</v>
      </c>
      <c r="E32" s="168"/>
      <c r="F32" s="168">
        <v>161294.01999999999</v>
      </c>
      <c r="G32" s="168">
        <v>158177.74399999998</v>
      </c>
      <c r="H32" s="15"/>
    </row>
    <row r="33" spans="1:8" ht="3" customHeight="1" x14ac:dyDescent="0.2">
      <c r="A33" s="28"/>
      <c r="B33" s="15"/>
      <c r="C33" s="177"/>
      <c r="D33" s="168"/>
      <c r="E33" s="168"/>
      <c r="F33" s="168"/>
      <c r="G33" s="168"/>
      <c r="H33" s="15"/>
    </row>
    <row r="34" spans="1:8" ht="11.45" customHeight="1" x14ac:dyDescent="0.2">
      <c r="A34" s="33" t="s">
        <v>15</v>
      </c>
      <c r="B34" s="15"/>
      <c r="C34" s="177">
        <v>186801.88399999999</v>
      </c>
      <c r="D34" s="168">
        <v>192277.93899999995</v>
      </c>
      <c r="E34" s="168"/>
      <c r="F34" s="168">
        <v>188215.72499999998</v>
      </c>
      <c r="G34" s="168">
        <v>188941.89199999999</v>
      </c>
      <c r="H34" s="15"/>
    </row>
    <row r="35" spans="1:8" ht="3" customHeight="1" x14ac:dyDescent="0.2">
      <c r="A35" s="28"/>
      <c r="B35" s="15"/>
      <c r="C35" s="176"/>
      <c r="D35" s="165"/>
      <c r="E35" s="165"/>
      <c r="F35" s="165"/>
      <c r="G35" s="165"/>
      <c r="H35" s="15"/>
    </row>
    <row r="36" spans="1:8" ht="11.45" customHeight="1" x14ac:dyDescent="0.2">
      <c r="A36" s="33" t="s">
        <v>45</v>
      </c>
      <c r="B36" s="15"/>
      <c r="C36" s="176"/>
      <c r="D36" s="165"/>
      <c r="E36" s="165"/>
      <c r="F36" s="165"/>
      <c r="G36" s="165"/>
      <c r="H36" s="15"/>
    </row>
    <row r="37" spans="1:8" ht="3" customHeight="1" x14ac:dyDescent="0.2">
      <c r="A37" s="28"/>
      <c r="B37" s="15"/>
      <c r="C37" s="176"/>
      <c r="D37" s="165"/>
      <c r="E37" s="165"/>
      <c r="F37" s="165"/>
      <c r="G37" s="165"/>
      <c r="H37" s="15"/>
    </row>
    <row r="38" spans="1:8" ht="11.45" customHeight="1" x14ac:dyDescent="0.2">
      <c r="A38" s="28" t="s">
        <v>46</v>
      </c>
      <c r="B38" s="15"/>
      <c r="C38" s="176">
        <v>12.276</v>
      </c>
      <c r="D38" s="165">
        <v>25.811</v>
      </c>
      <c r="E38" s="165"/>
      <c r="F38" s="165">
        <v>32.597999999999999</v>
      </c>
      <c r="G38" s="165">
        <v>25.811</v>
      </c>
      <c r="H38" s="15"/>
    </row>
    <row r="39" spans="1:8" ht="11.45" customHeight="1" x14ac:dyDescent="0.2">
      <c r="A39" s="28" t="s">
        <v>47</v>
      </c>
      <c r="B39" s="15"/>
      <c r="C39" s="176">
        <v>376.11900000000003</v>
      </c>
      <c r="D39" s="165">
        <v>359.87200000000001</v>
      </c>
      <c r="E39" s="165"/>
      <c r="F39" s="165">
        <v>391.96899999999999</v>
      </c>
      <c r="G39" s="165">
        <v>376.11900000000003</v>
      </c>
      <c r="H39" s="15"/>
    </row>
    <row r="40" spans="1:8" ht="11.45" customHeight="1" x14ac:dyDescent="0.2">
      <c r="A40" s="28" t="s">
        <v>17</v>
      </c>
      <c r="B40" s="15">
        <v>7</v>
      </c>
      <c r="C40" s="176">
        <v>54848.714</v>
      </c>
      <c r="D40" s="165">
        <v>61667.864999999998</v>
      </c>
      <c r="E40" s="165"/>
      <c r="F40" s="165">
        <v>50238.79</v>
      </c>
      <c r="G40" s="165">
        <v>56020.919000000002</v>
      </c>
      <c r="H40" s="15"/>
    </row>
    <row r="41" spans="1:8" ht="11.45" customHeight="1" x14ac:dyDescent="0.2">
      <c r="A41" s="28" t="s">
        <v>152</v>
      </c>
      <c r="B41" s="15"/>
      <c r="C41" s="176">
        <v>6989.1279999999997</v>
      </c>
      <c r="D41" s="165">
        <v>7181.1989999999996</v>
      </c>
      <c r="E41" s="165"/>
      <c r="F41" s="165">
        <v>7577.8969999999999</v>
      </c>
      <c r="G41" s="165">
        <v>7166.2550000000001</v>
      </c>
      <c r="H41" s="15"/>
    </row>
    <row r="42" spans="1:8" ht="11.45" customHeight="1" x14ac:dyDescent="0.2">
      <c r="A42" s="28" t="s">
        <v>153</v>
      </c>
      <c r="B42" s="15"/>
      <c r="C42" s="176">
        <v>3306.3240000000001</v>
      </c>
      <c r="D42" s="165">
        <v>3351.509</v>
      </c>
      <c r="E42" s="165"/>
      <c r="F42" s="165">
        <v>3362.2069999999999</v>
      </c>
      <c r="G42" s="165">
        <v>3309.8440000000001</v>
      </c>
      <c r="H42" s="15"/>
    </row>
    <row r="43" spans="1:8" ht="11.45" customHeight="1" x14ac:dyDescent="0.2">
      <c r="A43" s="28" t="s">
        <v>16</v>
      </c>
      <c r="B43" s="15"/>
      <c r="C43" s="176">
        <v>5997.3370000000004</v>
      </c>
      <c r="D43" s="165">
        <v>6288.107</v>
      </c>
      <c r="E43" s="165"/>
      <c r="F43" s="165">
        <v>5716.0330000000004</v>
      </c>
      <c r="G43" s="165">
        <v>6234.9629999999997</v>
      </c>
      <c r="H43" s="15"/>
    </row>
    <row r="44" spans="1:8" ht="11.45" customHeight="1" x14ac:dyDescent="0.2">
      <c r="A44" s="28" t="s">
        <v>18</v>
      </c>
      <c r="B44" s="15"/>
      <c r="C44" s="176">
        <v>5770.9409999999916</v>
      </c>
      <c r="D44" s="165">
        <v>6084.3709999999555</v>
      </c>
      <c r="E44" s="165"/>
      <c r="F44" s="165">
        <v>5352.7879999999714</v>
      </c>
      <c r="G44" s="165">
        <v>5618.9159999999829</v>
      </c>
      <c r="H44" s="15"/>
    </row>
    <row r="45" spans="1:8" ht="11.45" customHeight="1" x14ac:dyDescent="0.2">
      <c r="A45" s="33" t="s">
        <v>19</v>
      </c>
      <c r="B45" s="15"/>
      <c r="C45" s="177">
        <v>77300.838999999993</v>
      </c>
      <c r="D45" s="168">
        <v>84958.733999999953</v>
      </c>
      <c r="E45" s="168"/>
      <c r="F45" s="168">
        <v>72672.281999999977</v>
      </c>
      <c r="G45" s="168">
        <v>78752.82699999999</v>
      </c>
      <c r="H45" s="15"/>
    </row>
    <row r="46" spans="1:8" ht="3" customHeight="1" x14ac:dyDescent="0.2">
      <c r="A46" s="28"/>
      <c r="B46" s="15"/>
      <c r="C46" s="176"/>
      <c r="D46" s="165"/>
      <c r="E46" s="165"/>
      <c r="F46" s="165"/>
      <c r="G46" s="165"/>
      <c r="H46" s="15"/>
    </row>
    <row r="47" spans="1:8" ht="11.45" customHeight="1" x14ac:dyDescent="0.2">
      <c r="A47" s="31" t="s">
        <v>20</v>
      </c>
      <c r="B47" s="15"/>
      <c r="C47" s="178">
        <v>109501.045</v>
      </c>
      <c r="D47" s="171">
        <v>107319.205</v>
      </c>
      <c r="E47" s="171"/>
      <c r="F47" s="171">
        <v>115543.443</v>
      </c>
      <c r="G47" s="171">
        <v>110189.065</v>
      </c>
      <c r="H47" s="15"/>
    </row>
    <row r="48" spans="1:8" ht="3" customHeight="1" x14ac:dyDescent="0.2">
      <c r="A48" s="28"/>
      <c r="B48" s="15"/>
      <c r="C48" s="176"/>
      <c r="D48" s="165"/>
      <c r="E48" s="165"/>
      <c r="F48" s="165"/>
      <c r="G48" s="165"/>
      <c r="H48" s="15"/>
    </row>
    <row r="49" spans="1:12" ht="11.45" customHeight="1" x14ac:dyDescent="0.2">
      <c r="A49" s="33" t="s">
        <v>65</v>
      </c>
      <c r="B49" s="15"/>
      <c r="C49" s="176"/>
      <c r="D49" s="165"/>
      <c r="E49" s="165"/>
      <c r="F49" s="165"/>
      <c r="G49" s="165"/>
      <c r="H49" s="15"/>
    </row>
    <row r="50" spans="1:12" ht="11.45" customHeight="1" x14ac:dyDescent="0.2">
      <c r="A50" s="28" t="s">
        <v>154</v>
      </c>
      <c r="B50" s="15"/>
      <c r="C50" s="176">
        <v>0</v>
      </c>
      <c r="D50" s="165">
        <v>0</v>
      </c>
      <c r="E50" s="165"/>
      <c r="F50" s="165">
        <v>0</v>
      </c>
      <c r="G50" s="165">
        <v>0</v>
      </c>
      <c r="H50" s="15"/>
    </row>
    <row r="51" spans="1:12" ht="11.45" customHeight="1" x14ac:dyDescent="0.2">
      <c r="A51" s="28" t="s">
        <v>155</v>
      </c>
      <c r="B51" s="15"/>
      <c r="C51" s="176">
        <v>27144.442999999999</v>
      </c>
      <c r="D51" s="165">
        <v>25351.636999999999</v>
      </c>
      <c r="E51" s="165"/>
      <c r="F51" s="165">
        <v>30304.761999999999</v>
      </c>
      <c r="G51" s="165">
        <v>27900.013999999999</v>
      </c>
      <c r="I51" s="41"/>
      <c r="J51" s="28"/>
      <c r="K51" s="28"/>
      <c r="L51" s="28"/>
    </row>
    <row r="52" spans="1:12" ht="11.45" customHeight="1" x14ac:dyDescent="0.2">
      <c r="A52" s="28" t="s">
        <v>156</v>
      </c>
      <c r="B52" s="15"/>
      <c r="C52" s="176">
        <v>82356.601999999999</v>
      </c>
      <c r="D52" s="165">
        <v>81967.567999999999</v>
      </c>
      <c r="E52" s="165"/>
      <c r="F52" s="165">
        <v>85238.680999999997</v>
      </c>
      <c r="G52" s="165">
        <v>82289.051000000007</v>
      </c>
      <c r="I52" s="41"/>
      <c r="J52" s="28"/>
      <c r="K52" s="28"/>
      <c r="L52" s="28"/>
    </row>
    <row r="53" spans="1:12" ht="11.45" customHeight="1" x14ac:dyDescent="0.2">
      <c r="A53" s="31" t="s">
        <v>48</v>
      </c>
      <c r="B53" s="15">
        <v>4</v>
      </c>
      <c r="C53" s="178">
        <v>109501.045</v>
      </c>
      <c r="D53" s="171">
        <v>107319.205</v>
      </c>
      <c r="E53" s="171"/>
      <c r="F53" s="171">
        <v>115543.443</v>
      </c>
      <c r="G53" s="171">
        <v>110189.065</v>
      </c>
      <c r="H53" s="15"/>
    </row>
    <row r="54" spans="1:12" ht="3" customHeight="1" x14ac:dyDescent="0.2">
      <c r="A54" s="28"/>
      <c r="B54" s="15"/>
      <c r="C54" s="176"/>
      <c r="D54" s="165"/>
      <c r="E54" s="165"/>
      <c r="F54" s="165"/>
      <c r="G54" s="165"/>
      <c r="H54" s="15"/>
    </row>
    <row r="55" spans="1:12" ht="11.45" customHeight="1" x14ac:dyDescent="0.2">
      <c r="A55" s="38" t="s">
        <v>157</v>
      </c>
      <c r="B55" s="73"/>
      <c r="C55" s="182"/>
      <c r="D55" s="183"/>
      <c r="E55" s="183"/>
      <c r="F55" s="183"/>
      <c r="G55" s="183"/>
      <c r="H55" s="15"/>
    </row>
    <row r="56" spans="1:12" ht="3" customHeight="1" x14ac:dyDescent="0.2">
      <c r="A56" s="28"/>
      <c r="B56" s="15"/>
      <c r="C56" s="176"/>
      <c r="D56" s="165"/>
      <c r="E56" s="165"/>
      <c r="F56" s="165"/>
      <c r="G56" s="165"/>
      <c r="H56" s="15"/>
    </row>
    <row r="57" spans="1:12" ht="11.45" customHeight="1" x14ac:dyDescent="0.2">
      <c r="A57" s="33" t="s">
        <v>158</v>
      </c>
      <c r="B57" s="15"/>
      <c r="C57" s="177">
        <v>-49354.529999999984</v>
      </c>
      <c r="D57" s="168">
        <v>-53660.940999999948</v>
      </c>
      <c r="E57" s="168"/>
      <c r="F57" s="168">
        <v>-45750.576999999976</v>
      </c>
      <c r="G57" s="168">
        <v>-47988.678999999989</v>
      </c>
      <c r="H57" s="15"/>
    </row>
    <row r="58" spans="1:12" ht="11.45" customHeight="1" x14ac:dyDescent="0.2">
      <c r="A58" s="33" t="s">
        <v>159</v>
      </c>
      <c r="B58" s="15"/>
      <c r="C58" s="177">
        <v>51141.008999999984</v>
      </c>
      <c r="D58" s="168">
        <v>55972.231999999945</v>
      </c>
      <c r="E58" s="168"/>
      <c r="F58" s="168">
        <v>47464.090999999979</v>
      </c>
      <c r="G58" s="168">
        <v>50089.452999999987</v>
      </c>
      <c r="H58" s="15"/>
    </row>
    <row r="59" spans="1:12" ht="3" customHeight="1" x14ac:dyDescent="0.2">
      <c r="A59" s="28"/>
      <c r="B59" s="15"/>
      <c r="C59" s="176"/>
      <c r="D59" s="165"/>
      <c r="E59" s="165"/>
      <c r="F59" s="165"/>
      <c r="G59" s="165"/>
      <c r="H59" s="15"/>
    </row>
    <row r="60" spans="1:12" ht="11.45" customHeight="1" x14ac:dyDescent="0.2">
      <c r="A60" s="33" t="s">
        <v>5</v>
      </c>
      <c r="B60" s="15"/>
      <c r="C60" s="176"/>
      <c r="D60" s="165"/>
      <c r="E60" s="165"/>
      <c r="F60" s="165"/>
      <c r="G60" s="165"/>
      <c r="H60" s="15"/>
    </row>
    <row r="61" spans="1:12" ht="11.45" customHeight="1" x14ac:dyDescent="0.2">
      <c r="A61" s="28" t="s">
        <v>160</v>
      </c>
      <c r="B61" s="15"/>
      <c r="C61" s="176">
        <v>55237.108999999997</v>
      </c>
      <c r="D61" s="165">
        <v>62053.547999999995</v>
      </c>
      <c r="E61" s="165"/>
      <c r="F61" s="165">
        <v>50663.357000000004</v>
      </c>
      <c r="G61" s="165">
        <v>56422.849000000002</v>
      </c>
      <c r="H61" s="15"/>
    </row>
    <row r="62" spans="1:12" ht="11.45" customHeight="1" x14ac:dyDescent="0.2">
      <c r="A62" s="33" t="s">
        <v>222</v>
      </c>
      <c r="B62" s="15"/>
      <c r="C62" s="176">
        <v>21454.997000000003</v>
      </c>
      <c r="D62" s="165">
        <v>24699.95</v>
      </c>
      <c r="E62" s="165"/>
      <c r="F62" s="165">
        <v>20991.679</v>
      </c>
      <c r="G62" s="165">
        <v>24459.349000000002</v>
      </c>
      <c r="H62" s="15"/>
    </row>
    <row r="63" spans="1:12" ht="11.45" customHeight="1" x14ac:dyDescent="0.2">
      <c r="A63" s="33" t="s">
        <v>223</v>
      </c>
      <c r="B63" s="15"/>
      <c r="C63" s="176">
        <v>0</v>
      </c>
      <c r="D63" s="165">
        <v>0</v>
      </c>
      <c r="E63" s="165"/>
      <c r="F63" s="165">
        <v>0</v>
      </c>
      <c r="G63" s="165">
        <v>0</v>
      </c>
      <c r="H63" s="15"/>
    </row>
    <row r="64" spans="1:12" ht="11.45" customHeight="1" x14ac:dyDescent="0.2">
      <c r="A64" s="33" t="s">
        <v>5</v>
      </c>
      <c r="B64" s="15"/>
      <c r="C64" s="177">
        <v>33782.111999999994</v>
      </c>
      <c r="D64" s="168">
        <v>37353.597999999998</v>
      </c>
      <c r="E64" s="168"/>
      <c r="F64" s="168">
        <v>29671.678000000004</v>
      </c>
      <c r="G64" s="168">
        <v>31963.5</v>
      </c>
      <c r="H64" s="15"/>
    </row>
    <row r="65" spans="1:8" x14ac:dyDescent="0.2">
      <c r="B65" s="15"/>
      <c r="C65" s="83"/>
      <c r="D65" s="84"/>
      <c r="E65" s="83"/>
      <c r="F65" s="83"/>
      <c r="G65" s="83"/>
      <c r="H65" s="15"/>
    </row>
    <row r="66" spans="1:8" x14ac:dyDescent="0.2">
      <c r="A66" s="326" t="s">
        <v>587</v>
      </c>
      <c r="B66" s="15"/>
      <c r="C66" s="83"/>
      <c r="D66" s="84"/>
      <c r="E66" s="83"/>
      <c r="F66" s="83"/>
      <c r="G66" s="83"/>
      <c r="H66" s="15"/>
    </row>
    <row r="67" spans="1:8" x14ac:dyDescent="0.2">
      <c r="A67" s="326" t="s">
        <v>593</v>
      </c>
      <c r="B67" s="15"/>
      <c r="C67" s="83"/>
      <c r="D67" s="84"/>
      <c r="E67" s="83"/>
      <c r="F67" s="83"/>
      <c r="G67" s="83"/>
      <c r="H67" s="15"/>
    </row>
    <row r="68" spans="1:8" x14ac:dyDescent="0.2">
      <c r="A68" s="447" t="s">
        <v>594</v>
      </c>
      <c r="B68" s="452"/>
      <c r="C68" s="453"/>
      <c r="D68" s="454"/>
      <c r="E68" s="453"/>
      <c r="F68" s="453"/>
      <c r="G68" s="453"/>
      <c r="H68" s="15"/>
    </row>
    <row r="69" spans="1:8" x14ac:dyDescent="0.2">
      <c r="B69" s="15"/>
      <c r="C69" s="83"/>
      <c r="D69" s="84"/>
      <c r="E69" s="83"/>
      <c r="F69" s="83"/>
      <c r="G69" s="83"/>
      <c r="H69" s="15"/>
    </row>
    <row r="70" spans="1:8" x14ac:dyDescent="0.2">
      <c r="B70" s="15"/>
      <c r="C70" s="83"/>
      <c r="D70" s="84"/>
      <c r="E70" s="83"/>
      <c r="F70" s="83"/>
      <c r="G70" s="83"/>
      <c r="H70" s="15"/>
    </row>
    <row r="71" spans="1:8" x14ac:dyDescent="0.2">
      <c r="B71" s="15"/>
      <c r="C71" s="83"/>
      <c r="D71" s="84"/>
      <c r="E71" s="83"/>
      <c r="F71" s="83"/>
      <c r="G71" s="83"/>
      <c r="H71" s="15"/>
    </row>
    <row r="72" spans="1:8" x14ac:dyDescent="0.2">
      <c r="B72" s="15"/>
      <c r="C72" s="83"/>
      <c r="D72" s="84"/>
      <c r="E72" s="83"/>
      <c r="F72" s="83"/>
      <c r="G72" s="83"/>
      <c r="H72" s="15"/>
    </row>
    <row r="73" spans="1:8" x14ac:dyDescent="0.2">
      <c r="B73" s="15"/>
      <c r="C73" s="83"/>
      <c r="D73" s="84"/>
      <c r="E73" s="83"/>
      <c r="F73" s="83"/>
      <c r="G73" s="83"/>
      <c r="H73" s="15"/>
    </row>
    <row r="74" spans="1:8" x14ac:dyDescent="0.2">
      <c r="B74" s="15"/>
      <c r="C74" s="83"/>
      <c r="D74" s="84"/>
      <c r="E74" s="83"/>
      <c r="F74" s="83"/>
      <c r="G74" s="83"/>
      <c r="H74" s="15"/>
    </row>
    <row r="75" spans="1:8" x14ac:dyDescent="0.2">
      <c r="B75" s="15"/>
      <c r="C75" s="83"/>
      <c r="D75" s="84"/>
      <c r="E75" s="83"/>
      <c r="F75" s="83"/>
      <c r="G75" s="83"/>
      <c r="H75" s="15"/>
    </row>
    <row r="76" spans="1:8" x14ac:dyDescent="0.2">
      <c r="B76" s="15"/>
      <c r="C76" s="83"/>
      <c r="D76" s="84"/>
      <c r="E76" s="83"/>
      <c r="F76" s="83"/>
      <c r="G76" s="83"/>
      <c r="H76" s="15"/>
    </row>
    <row r="77" spans="1:8" x14ac:dyDescent="0.2">
      <c r="B77" s="15"/>
      <c r="C77" s="83"/>
      <c r="D77" s="84"/>
      <c r="E77" s="83"/>
      <c r="F77" s="83"/>
      <c r="G77" s="83"/>
      <c r="H77" s="15"/>
    </row>
    <row r="78" spans="1:8" x14ac:dyDescent="0.2">
      <c r="B78" s="15"/>
      <c r="C78" s="83"/>
      <c r="D78" s="84"/>
      <c r="E78" s="83"/>
      <c r="F78" s="83"/>
      <c r="G78" s="83"/>
      <c r="H78" s="15"/>
    </row>
    <row r="79" spans="1:8" x14ac:dyDescent="0.2">
      <c r="B79" s="15"/>
      <c r="C79" s="83"/>
      <c r="D79" s="84"/>
      <c r="E79" s="83"/>
      <c r="F79" s="83"/>
      <c r="G79" s="83"/>
      <c r="H79" s="15"/>
    </row>
    <row r="80" spans="1:8" x14ac:dyDescent="0.2">
      <c r="B80" s="15"/>
      <c r="C80" s="83"/>
      <c r="D80" s="84"/>
      <c r="E80" s="83"/>
      <c r="F80" s="83"/>
      <c r="G80" s="83"/>
      <c r="H80" s="15"/>
    </row>
    <row r="81" spans="2:8" x14ac:dyDescent="0.2">
      <c r="B81" s="15"/>
      <c r="C81" s="83"/>
      <c r="D81" s="84"/>
      <c r="E81" s="83"/>
      <c r="F81" s="83"/>
      <c r="G81" s="83"/>
      <c r="H81" s="15"/>
    </row>
    <row r="82" spans="2:8" x14ac:dyDescent="0.2">
      <c r="B82" s="15"/>
      <c r="C82" s="15"/>
      <c r="D82" s="67"/>
      <c r="E82" s="15"/>
      <c r="F82" s="15"/>
      <c r="G82" s="15"/>
      <c r="H82" s="15"/>
    </row>
    <row r="83" spans="2:8" x14ac:dyDescent="0.2">
      <c r="B83" s="15"/>
      <c r="C83" s="15"/>
      <c r="D83" s="67"/>
      <c r="E83" s="15"/>
      <c r="F83" s="15"/>
      <c r="G83" s="15"/>
      <c r="H83" s="15"/>
    </row>
    <row r="84" spans="2:8" x14ac:dyDescent="0.2">
      <c r="B84" s="15"/>
      <c r="C84" s="15"/>
      <c r="D84" s="67"/>
      <c r="E84" s="15"/>
      <c r="F84" s="15"/>
      <c r="G84" s="15"/>
      <c r="H84" s="15"/>
    </row>
    <row r="85" spans="2:8" x14ac:dyDescent="0.2">
      <c r="B85" s="15"/>
      <c r="C85" s="15"/>
      <c r="D85" s="67"/>
      <c r="E85" s="15"/>
      <c r="F85" s="15"/>
      <c r="G85" s="15"/>
      <c r="H85" s="15"/>
    </row>
    <row r="86" spans="2:8" x14ac:dyDescent="0.2">
      <c r="B86" s="15"/>
      <c r="C86" s="15"/>
      <c r="D86" s="67"/>
      <c r="E86" s="15"/>
      <c r="F86" s="15"/>
      <c r="G86" s="15"/>
      <c r="H86" s="15"/>
    </row>
    <row r="87" spans="2:8" x14ac:dyDescent="0.2">
      <c r="B87" s="15"/>
      <c r="C87" s="15"/>
      <c r="D87" s="67"/>
      <c r="E87" s="15"/>
      <c r="F87" s="15"/>
      <c r="G87" s="15"/>
      <c r="H87" s="15"/>
    </row>
    <row r="88" spans="2:8" x14ac:dyDescent="0.2">
      <c r="B88" s="15"/>
      <c r="C88" s="15"/>
      <c r="D88" s="67"/>
      <c r="E88" s="15"/>
      <c r="F88" s="15"/>
      <c r="G88" s="15"/>
      <c r="H88" s="15"/>
    </row>
    <row r="89" spans="2:8" x14ac:dyDescent="0.2">
      <c r="B89" s="15"/>
      <c r="C89" s="15"/>
      <c r="D89" s="67"/>
      <c r="E89" s="15"/>
      <c r="F89" s="15"/>
      <c r="G89" s="15"/>
      <c r="H89" s="15"/>
    </row>
    <row r="90" spans="2:8" x14ac:dyDescent="0.2">
      <c r="B90" s="15"/>
      <c r="C90" s="15"/>
      <c r="D90" s="67"/>
      <c r="E90" s="15"/>
      <c r="F90" s="15"/>
      <c r="G90" s="15"/>
      <c r="H90" s="15"/>
    </row>
    <row r="91" spans="2:8" x14ac:dyDescent="0.2">
      <c r="B91" s="15"/>
      <c r="C91" s="15"/>
      <c r="D91" s="67"/>
      <c r="E91" s="15"/>
      <c r="F91" s="15"/>
      <c r="G91" s="15"/>
      <c r="H91" s="15"/>
    </row>
    <row r="92" spans="2:8" x14ac:dyDescent="0.2">
      <c r="B92" s="15"/>
      <c r="C92" s="15"/>
      <c r="D92" s="67"/>
      <c r="E92" s="15"/>
      <c r="F92" s="15"/>
      <c r="G92" s="15"/>
      <c r="H92" s="15"/>
    </row>
    <row r="93" spans="2:8" x14ac:dyDescent="0.2">
      <c r="B93" s="15"/>
      <c r="C93" s="15"/>
      <c r="D93" s="67"/>
      <c r="E93" s="15"/>
      <c r="F93" s="15"/>
      <c r="G93" s="15"/>
      <c r="H93" s="15"/>
    </row>
    <row r="94" spans="2:8" x14ac:dyDescent="0.2">
      <c r="B94" s="15"/>
      <c r="C94" s="15"/>
      <c r="D94" s="67"/>
      <c r="E94" s="15"/>
      <c r="F94" s="15"/>
      <c r="G94" s="15"/>
      <c r="H94" s="15"/>
    </row>
    <row r="95" spans="2:8" x14ac:dyDescent="0.2">
      <c r="B95" s="15"/>
      <c r="C95" s="15"/>
      <c r="D95" s="67"/>
      <c r="E95" s="15"/>
      <c r="F95" s="15"/>
      <c r="G95" s="15"/>
      <c r="H95" s="15"/>
    </row>
    <row r="96" spans="2:8" x14ac:dyDescent="0.2">
      <c r="B96" s="15"/>
      <c r="C96" s="15"/>
      <c r="D96" s="67"/>
      <c r="E96" s="15"/>
      <c r="F96" s="15"/>
      <c r="G96" s="15"/>
      <c r="H96" s="15"/>
    </row>
    <row r="97" spans="2:8" x14ac:dyDescent="0.2">
      <c r="B97" s="15"/>
      <c r="C97" s="15"/>
      <c r="D97" s="67"/>
      <c r="E97" s="15"/>
      <c r="F97" s="15"/>
      <c r="G97" s="15"/>
      <c r="H97" s="15"/>
    </row>
    <row r="98" spans="2:8" x14ac:dyDescent="0.2">
      <c r="B98" s="15"/>
      <c r="C98" s="15"/>
      <c r="D98" s="67"/>
      <c r="E98" s="15"/>
      <c r="F98" s="15"/>
      <c r="G98" s="15"/>
      <c r="H98" s="15"/>
    </row>
    <row r="99" spans="2:8" x14ac:dyDescent="0.2">
      <c r="B99" s="15"/>
      <c r="C99" s="15"/>
      <c r="D99" s="67"/>
      <c r="E99" s="15"/>
      <c r="F99" s="15"/>
      <c r="G99" s="15"/>
      <c r="H99" s="15"/>
    </row>
    <row r="100" spans="2:8" x14ac:dyDescent="0.2">
      <c r="B100" s="15"/>
      <c r="C100" s="15"/>
      <c r="D100" s="67"/>
      <c r="E100" s="15"/>
      <c r="F100" s="15"/>
      <c r="G100" s="15"/>
      <c r="H100" s="15"/>
    </row>
    <row r="101" spans="2:8" x14ac:dyDescent="0.2">
      <c r="B101" s="15"/>
      <c r="C101" s="15"/>
      <c r="D101" s="67"/>
      <c r="E101" s="15"/>
      <c r="F101" s="15"/>
      <c r="G101" s="15"/>
      <c r="H101" s="15"/>
    </row>
    <row r="102" spans="2:8" x14ac:dyDescent="0.2">
      <c r="B102" s="15"/>
      <c r="C102" s="15"/>
      <c r="D102" s="67"/>
      <c r="E102" s="15"/>
      <c r="F102" s="15"/>
      <c r="G102" s="15"/>
      <c r="H102" s="15"/>
    </row>
    <row r="103" spans="2:8" x14ac:dyDescent="0.2">
      <c r="B103" s="15"/>
      <c r="C103" s="15"/>
      <c r="D103" s="67"/>
      <c r="E103" s="15"/>
      <c r="F103" s="15"/>
      <c r="G103" s="15"/>
      <c r="H103" s="15"/>
    </row>
    <row r="104" spans="2:8" x14ac:dyDescent="0.2">
      <c r="B104" s="15"/>
      <c r="C104" s="15"/>
      <c r="D104" s="67"/>
      <c r="E104" s="15"/>
      <c r="F104" s="15"/>
      <c r="G104" s="15"/>
      <c r="H104" s="15"/>
    </row>
    <row r="105" spans="2:8" x14ac:dyDescent="0.2">
      <c r="B105" s="15"/>
      <c r="C105" s="15"/>
      <c r="D105" s="67"/>
      <c r="E105" s="15"/>
      <c r="F105" s="15"/>
      <c r="G105" s="15"/>
      <c r="H105" s="15"/>
    </row>
    <row r="106" spans="2:8" x14ac:dyDescent="0.2">
      <c r="B106" s="15"/>
      <c r="C106" s="15"/>
      <c r="D106" s="67"/>
      <c r="E106" s="15"/>
      <c r="F106" s="15"/>
      <c r="G106" s="15"/>
      <c r="H106" s="15"/>
    </row>
    <row r="107" spans="2:8" x14ac:dyDescent="0.2">
      <c r="B107" s="15"/>
      <c r="C107" s="15"/>
      <c r="D107" s="67"/>
      <c r="E107" s="15"/>
      <c r="F107" s="15"/>
      <c r="G107" s="15"/>
      <c r="H107" s="15"/>
    </row>
    <row r="108" spans="2:8" x14ac:dyDescent="0.2">
      <c r="B108" s="15"/>
      <c r="C108" s="15"/>
      <c r="D108" s="67"/>
      <c r="E108" s="15"/>
      <c r="F108" s="15"/>
      <c r="G108" s="15"/>
      <c r="H108" s="15"/>
    </row>
    <row r="109" spans="2:8" x14ac:dyDescent="0.2">
      <c r="B109" s="15"/>
      <c r="C109" s="15"/>
      <c r="D109" s="67"/>
      <c r="E109" s="15"/>
      <c r="F109" s="15"/>
      <c r="G109" s="15"/>
      <c r="H109" s="15"/>
    </row>
    <row r="110" spans="2:8" x14ac:dyDescent="0.2">
      <c r="B110" s="15"/>
      <c r="C110" s="15"/>
      <c r="D110" s="67"/>
      <c r="E110" s="15"/>
      <c r="F110" s="15"/>
      <c r="G110" s="15"/>
      <c r="H110" s="15"/>
    </row>
    <row r="111" spans="2:8" x14ac:dyDescent="0.2">
      <c r="B111" s="15"/>
      <c r="C111" s="15"/>
      <c r="D111" s="67"/>
      <c r="E111" s="15"/>
      <c r="F111" s="15"/>
      <c r="G111" s="15"/>
      <c r="H111" s="15"/>
    </row>
    <row r="112" spans="2:8" x14ac:dyDescent="0.2">
      <c r="B112" s="15"/>
      <c r="C112" s="15"/>
      <c r="D112" s="67"/>
      <c r="E112" s="15"/>
      <c r="F112" s="15"/>
      <c r="G112" s="15"/>
      <c r="H112" s="15"/>
    </row>
    <row r="113" spans="2:8" x14ac:dyDescent="0.2">
      <c r="B113" s="15"/>
      <c r="C113" s="15"/>
      <c r="D113" s="67"/>
      <c r="E113" s="15"/>
      <c r="F113" s="15"/>
      <c r="G113" s="15"/>
      <c r="H113" s="15"/>
    </row>
    <row r="114" spans="2:8" x14ac:dyDescent="0.2">
      <c r="B114" s="15"/>
      <c r="C114" s="15"/>
      <c r="D114" s="67"/>
      <c r="E114" s="15"/>
      <c r="F114" s="15"/>
      <c r="G114" s="15"/>
      <c r="H114" s="15"/>
    </row>
    <row r="115" spans="2:8" x14ac:dyDescent="0.2">
      <c r="B115" s="15"/>
      <c r="C115" s="15"/>
      <c r="D115" s="67"/>
      <c r="E115" s="15"/>
      <c r="F115" s="15"/>
      <c r="G115" s="15"/>
      <c r="H115" s="15"/>
    </row>
    <row r="116" spans="2:8" x14ac:dyDescent="0.2">
      <c r="B116" s="15"/>
      <c r="C116" s="15"/>
      <c r="D116" s="67"/>
      <c r="E116" s="15"/>
      <c r="F116" s="15"/>
      <c r="G116" s="15"/>
      <c r="H116" s="15"/>
    </row>
    <row r="117" spans="2:8" x14ac:dyDescent="0.2">
      <c r="B117" s="15"/>
      <c r="C117" s="15"/>
      <c r="D117" s="67"/>
      <c r="E117" s="15"/>
      <c r="F117" s="15"/>
      <c r="G117" s="15"/>
      <c r="H117" s="15"/>
    </row>
    <row r="118" spans="2:8" x14ac:dyDescent="0.2">
      <c r="B118" s="15"/>
      <c r="C118" s="15"/>
      <c r="D118" s="67"/>
      <c r="E118" s="15"/>
      <c r="F118" s="15"/>
      <c r="G118" s="15"/>
      <c r="H118" s="15"/>
    </row>
    <row r="119" spans="2:8" x14ac:dyDescent="0.2">
      <c r="B119" s="15"/>
      <c r="C119" s="15"/>
      <c r="D119" s="67"/>
      <c r="E119" s="15"/>
      <c r="F119" s="15"/>
      <c r="G119" s="15"/>
      <c r="H119" s="15"/>
    </row>
    <row r="120" spans="2:8" x14ac:dyDescent="0.2">
      <c r="B120" s="15"/>
      <c r="C120" s="15"/>
      <c r="D120" s="67"/>
      <c r="E120" s="15"/>
      <c r="F120" s="15"/>
      <c r="G120" s="15"/>
      <c r="H120" s="15"/>
    </row>
    <row r="121" spans="2:8" x14ac:dyDescent="0.2">
      <c r="B121" s="15"/>
      <c r="C121" s="15"/>
      <c r="D121" s="67"/>
      <c r="E121" s="15"/>
      <c r="F121" s="15"/>
      <c r="G121" s="15"/>
      <c r="H121" s="15"/>
    </row>
    <row r="122" spans="2:8" x14ac:dyDescent="0.2">
      <c r="B122" s="15"/>
      <c r="C122" s="15"/>
      <c r="D122" s="67"/>
      <c r="E122" s="15"/>
      <c r="F122" s="15"/>
      <c r="G122" s="15"/>
      <c r="H122" s="15"/>
    </row>
    <row r="123" spans="2:8" x14ac:dyDescent="0.2">
      <c r="B123" s="15"/>
      <c r="C123" s="15"/>
      <c r="D123" s="67"/>
      <c r="E123" s="15"/>
      <c r="F123" s="15"/>
      <c r="G123" s="15"/>
      <c r="H123" s="15"/>
    </row>
    <row r="124" spans="2:8" x14ac:dyDescent="0.2">
      <c r="B124" s="15"/>
      <c r="C124" s="15"/>
      <c r="D124" s="67"/>
      <c r="E124" s="15"/>
      <c r="F124" s="15"/>
      <c r="G124" s="15"/>
      <c r="H124" s="15"/>
    </row>
    <row r="125" spans="2:8" x14ac:dyDescent="0.2">
      <c r="B125" s="15"/>
      <c r="C125" s="15"/>
      <c r="D125" s="67"/>
      <c r="E125" s="15"/>
      <c r="F125" s="15"/>
      <c r="G125" s="15"/>
      <c r="H125" s="15"/>
    </row>
    <row r="126" spans="2:8" x14ac:dyDescent="0.2">
      <c r="B126" s="15"/>
      <c r="C126" s="15"/>
      <c r="D126" s="67"/>
      <c r="E126" s="15"/>
      <c r="F126" s="15"/>
      <c r="G126" s="15"/>
      <c r="H126" s="15"/>
    </row>
    <row r="127" spans="2:8" x14ac:dyDescent="0.2">
      <c r="B127" s="15"/>
      <c r="C127" s="15"/>
      <c r="D127" s="67"/>
      <c r="E127" s="15"/>
      <c r="F127" s="15"/>
      <c r="G127" s="15"/>
      <c r="H127" s="15"/>
    </row>
    <row r="128" spans="2:8" x14ac:dyDescent="0.2">
      <c r="B128" s="15"/>
      <c r="C128" s="15"/>
      <c r="D128" s="67"/>
      <c r="E128" s="15"/>
      <c r="F128" s="15"/>
      <c r="G128" s="15"/>
      <c r="H128" s="15"/>
    </row>
  </sheetData>
  <mergeCells count="5">
    <mergeCell ref="A7:A9"/>
    <mergeCell ref="E7:E9"/>
    <mergeCell ref="A3:G3"/>
    <mergeCell ref="A4:G4"/>
    <mergeCell ref="C6:G6"/>
  </mergeCells>
  <phoneticPr fontId="0" type="noConversion"/>
  <pageMargins left="0.75" right="0.75" top="1" bottom="1" header="0.5" footer="0.5"/>
  <pageSetup paperSize="9" orientation="portrait" r:id="rId1"/>
  <headerFooter alignWithMargins="0"/>
  <ignoredErrors>
    <ignoredError sqref="C8 F8"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E33"/>
  <sheetViews>
    <sheetView showGridLines="0" zoomScaleNormal="100" workbookViewId="0"/>
  </sheetViews>
  <sheetFormatPr defaultRowHeight="12.75" x14ac:dyDescent="0.2"/>
  <cols>
    <col min="1" max="1" width="60.7109375" customWidth="1"/>
    <col min="2" max="3" width="10.7109375" customWidth="1"/>
    <col min="4" max="4" width="8.7109375" customWidth="1"/>
  </cols>
  <sheetData>
    <row r="1" spans="1:5" x14ac:dyDescent="0.2">
      <c r="A1" s="271" t="s">
        <v>569</v>
      </c>
    </row>
    <row r="2" spans="1:5" x14ac:dyDescent="0.2">
      <c r="A2" s="273"/>
    </row>
    <row r="3" spans="1:5" ht="15.75" x14ac:dyDescent="0.25">
      <c r="A3" s="672" t="s">
        <v>500</v>
      </c>
      <c r="B3" s="672"/>
      <c r="C3" s="672"/>
      <c r="D3" s="114"/>
      <c r="E3" s="114"/>
    </row>
    <row r="4" spans="1:5" s="648" customFormat="1" ht="14.25" x14ac:dyDescent="0.2">
      <c r="A4" s="673" t="s">
        <v>556</v>
      </c>
      <c r="B4" s="673"/>
      <c r="C4" s="673"/>
      <c r="D4" s="673"/>
      <c r="E4" s="651"/>
    </row>
    <row r="5" spans="1:5" ht="3" customHeight="1" x14ac:dyDescent="0.2">
      <c r="A5" s="115"/>
      <c r="B5" s="261"/>
      <c r="C5" s="261"/>
      <c r="D5" s="261"/>
      <c r="E5" s="261"/>
    </row>
    <row r="6" spans="1:5" ht="33.75" x14ac:dyDescent="0.2">
      <c r="A6" s="237"/>
      <c r="B6" s="278" t="s">
        <v>510</v>
      </c>
      <c r="C6" s="278" t="s">
        <v>511</v>
      </c>
      <c r="D6" s="278" t="s">
        <v>520</v>
      </c>
    </row>
    <row r="7" spans="1:5" x14ac:dyDescent="0.2">
      <c r="A7" s="233"/>
      <c r="B7" s="279" t="s">
        <v>0</v>
      </c>
      <c r="C7" s="279" t="s">
        <v>0</v>
      </c>
      <c r="D7" s="279" t="s">
        <v>0</v>
      </c>
    </row>
    <row r="8" spans="1:5" ht="3.2" customHeight="1" x14ac:dyDescent="0.2">
      <c r="A8" s="233"/>
      <c r="B8" s="236"/>
      <c r="C8" s="236"/>
      <c r="D8" s="236"/>
    </row>
    <row r="9" spans="1:5" x14ac:dyDescent="0.2">
      <c r="A9" s="314" t="s">
        <v>558</v>
      </c>
      <c r="B9" s="313">
        <v>82289.051000000007</v>
      </c>
      <c r="C9" s="313">
        <v>27900.013999999996</v>
      </c>
      <c r="D9" s="313">
        <v>110189.065</v>
      </c>
    </row>
    <row r="10" spans="1:5" x14ac:dyDescent="0.2">
      <c r="A10" s="232" t="s">
        <v>512</v>
      </c>
      <c r="B10" s="164">
        <v>0</v>
      </c>
      <c r="C10" s="164">
        <v>-2033.5159999999842</v>
      </c>
      <c r="D10" s="164">
        <v>-2033.5159999999842</v>
      </c>
    </row>
    <row r="11" spans="1:5" x14ac:dyDescent="0.2">
      <c r="A11" s="232" t="s">
        <v>513</v>
      </c>
      <c r="B11" s="164">
        <v>100.67899999998917</v>
      </c>
      <c r="C11" s="164">
        <v>1244.817</v>
      </c>
      <c r="D11" s="164">
        <v>1345.4959999999892</v>
      </c>
    </row>
    <row r="12" spans="1:5" x14ac:dyDescent="0.2">
      <c r="A12" s="232" t="s">
        <v>133</v>
      </c>
      <c r="B12" s="164">
        <v>-33.128</v>
      </c>
      <c r="C12" s="164">
        <v>33.128</v>
      </c>
      <c r="D12" s="306">
        <v>0</v>
      </c>
    </row>
    <row r="13" spans="1:5" ht="3" customHeight="1" x14ac:dyDescent="0.2">
      <c r="A13" s="232"/>
      <c r="B13" s="164"/>
      <c r="C13" s="164"/>
      <c r="D13" s="164"/>
    </row>
    <row r="14" spans="1:5" x14ac:dyDescent="0.2">
      <c r="A14" s="235" t="s">
        <v>514</v>
      </c>
      <c r="B14" s="167">
        <v>67.550999999989173</v>
      </c>
      <c r="C14" s="167">
        <v>-755.57099999998411</v>
      </c>
      <c r="D14" s="167">
        <v>-688.01999999999498</v>
      </c>
    </row>
    <row r="15" spans="1:5" ht="3" customHeight="1" x14ac:dyDescent="0.2">
      <c r="A15" s="232"/>
      <c r="B15" s="164"/>
      <c r="C15" s="164"/>
      <c r="D15" s="164"/>
    </row>
    <row r="16" spans="1:5" x14ac:dyDescent="0.2">
      <c r="A16" s="234" t="s">
        <v>559</v>
      </c>
      <c r="B16" s="280">
        <v>82356.702000000005</v>
      </c>
      <c r="C16" s="280">
        <v>27144.44300000001</v>
      </c>
      <c r="D16" s="280">
        <v>109501.04500000001</v>
      </c>
    </row>
    <row r="17" spans="1:5" ht="5.25" customHeight="1" x14ac:dyDescent="0.2">
      <c r="A17" s="62"/>
      <c r="B17" s="263"/>
      <c r="C17" s="62"/>
      <c r="D17" s="62"/>
    </row>
    <row r="18" spans="1:5" ht="5.25" customHeight="1" x14ac:dyDescent="0.2"/>
    <row r="19" spans="1:5" x14ac:dyDescent="0.2">
      <c r="A19" s="696" t="s">
        <v>543</v>
      </c>
      <c r="B19" s="696"/>
      <c r="C19" s="696"/>
      <c r="D19" s="696"/>
      <c r="E19" s="14"/>
    </row>
    <row r="20" spans="1:5" ht="3" customHeight="1" x14ac:dyDescent="0.2">
      <c r="A20" s="115"/>
      <c r="B20" s="14"/>
      <c r="C20" s="14"/>
      <c r="D20" s="14"/>
      <c r="E20" s="14"/>
    </row>
    <row r="21" spans="1:5" ht="33.75" x14ac:dyDescent="0.2">
      <c r="A21" s="237"/>
      <c r="B21" s="278" t="s">
        <v>510</v>
      </c>
      <c r="C21" s="278" t="s">
        <v>511</v>
      </c>
      <c r="D21" s="278" t="s">
        <v>520</v>
      </c>
    </row>
    <row r="22" spans="1:5" x14ac:dyDescent="0.2">
      <c r="A22" s="233"/>
      <c r="B22" s="279" t="s">
        <v>0</v>
      </c>
      <c r="C22" s="279" t="s">
        <v>0</v>
      </c>
      <c r="D22" s="279" t="s">
        <v>0</v>
      </c>
    </row>
    <row r="23" spans="1:5" ht="3.2" customHeight="1" x14ac:dyDescent="0.2"/>
    <row r="24" spans="1:5" x14ac:dyDescent="0.2">
      <c r="A24" s="312" t="s">
        <v>544</v>
      </c>
      <c r="B24" s="311">
        <v>85311.5</v>
      </c>
      <c r="C24" s="311">
        <v>29554.821000000004</v>
      </c>
      <c r="D24" s="311">
        <v>114866.32100000001</v>
      </c>
    </row>
    <row r="25" spans="1:5" x14ac:dyDescent="0.2">
      <c r="A25" s="232" t="s">
        <v>512</v>
      </c>
      <c r="B25" s="164">
        <v>0</v>
      </c>
      <c r="C25" s="164">
        <v>-74.596999999991908</v>
      </c>
      <c r="D25" s="164">
        <v>-74.596999999991908</v>
      </c>
    </row>
    <row r="26" spans="1:5" x14ac:dyDescent="0.2">
      <c r="A26" s="232" t="s">
        <v>513</v>
      </c>
      <c r="B26" s="164">
        <v>-111.11800000000221</v>
      </c>
      <c r="C26" s="164">
        <v>862.83699999999999</v>
      </c>
      <c r="D26" s="164">
        <v>751.71899999999778</v>
      </c>
    </row>
    <row r="27" spans="1:5" x14ac:dyDescent="0.2">
      <c r="A27" s="232" t="s">
        <v>133</v>
      </c>
      <c r="B27" s="164">
        <v>38.298999999999999</v>
      </c>
      <c r="C27" s="164">
        <v>-38.298999999999999</v>
      </c>
      <c r="D27" s="164">
        <v>0</v>
      </c>
    </row>
    <row r="28" spans="1:5" ht="3" customHeight="1" x14ac:dyDescent="0.2">
      <c r="A28" s="232"/>
      <c r="B28" s="164"/>
      <c r="C28" s="164"/>
      <c r="D28" s="164"/>
    </row>
    <row r="29" spans="1:5" x14ac:dyDescent="0.2">
      <c r="A29" s="238" t="s">
        <v>514</v>
      </c>
      <c r="B29" s="167">
        <v>-72.819000000002205</v>
      </c>
      <c r="C29" s="167">
        <v>749.9410000000081</v>
      </c>
      <c r="D29" s="167">
        <v>677.12200000000587</v>
      </c>
    </row>
    <row r="30" spans="1:5" ht="3" customHeight="1" x14ac:dyDescent="0.2">
      <c r="A30" s="232"/>
      <c r="B30" s="164"/>
      <c r="C30" s="164"/>
      <c r="D30" s="164"/>
    </row>
    <row r="31" spans="1:5" x14ac:dyDescent="0.2">
      <c r="A31" s="234" t="s">
        <v>545</v>
      </c>
      <c r="B31" s="280">
        <v>85238.680999999997</v>
      </c>
      <c r="C31" s="280">
        <v>30304.762000000013</v>
      </c>
      <c r="D31" s="280">
        <v>115543.44300000001</v>
      </c>
    </row>
    <row r="33" spans="1:4" x14ac:dyDescent="0.2">
      <c r="A33" s="450" t="s">
        <v>595</v>
      </c>
      <c r="B33" s="62"/>
      <c r="C33" s="62"/>
      <c r="D33" s="62"/>
    </row>
  </sheetData>
  <mergeCells count="3">
    <mergeCell ref="A3:C3"/>
    <mergeCell ref="A19:D19"/>
    <mergeCell ref="A4:D4"/>
  </mergeCells>
  <phoneticPr fontId="19" type="noConversion"/>
  <pageMargins left="0.75" right="0.75" top="1" bottom="1" header="0.5" footer="0.5"/>
  <pageSetup paperSize="9" scale="96"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T151"/>
  <sheetViews>
    <sheetView showGridLines="0" zoomScaleNormal="100" workbookViewId="0"/>
  </sheetViews>
  <sheetFormatPr defaultRowHeight="11.25" x14ac:dyDescent="0.2"/>
  <cols>
    <col min="1" max="1" width="38.7109375" style="12" customWidth="1"/>
    <col min="2" max="2" width="4.140625" style="12" bestFit="1" customWidth="1"/>
    <col min="3" max="3" width="10.7109375" style="295" customWidth="1"/>
    <col min="4" max="4" width="10.7109375" style="5" customWidth="1"/>
    <col min="5" max="5" width="10.7109375" style="28" customWidth="1"/>
    <col min="6" max="6" width="2.7109375" style="5" customWidth="1"/>
    <col min="7" max="9" width="10.7109375" style="5" customWidth="1"/>
    <col min="10" max="16384" width="9.140625" style="5"/>
  </cols>
  <sheetData>
    <row r="1" spans="1:20" ht="12.75" x14ac:dyDescent="0.2">
      <c r="A1" s="272" t="s">
        <v>570</v>
      </c>
      <c r="B1" s="264"/>
    </row>
    <row r="2" spans="1:20" ht="12.75" x14ac:dyDescent="0.2">
      <c r="A2" s="272"/>
      <c r="B2" s="645"/>
      <c r="C2" s="645"/>
    </row>
    <row r="3" spans="1:20" ht="15.75" x14ac:dyDescent="0.25">
      <c r="A3" s="672" t="s">
        <v>192</v>
      </c>
      <c r="B3" s="672"/>
      <c r="C3" s="672"/>
      <c r="D3" s="672"/>
      <c r="E3" s="672"/>
      <c r="F3" s="672"/>
      <c r="G3" s="672"/>
      <c r="H3" s="672"/>
      <c r="I3" s="672"/>
    </row>
    <row r="4" spans="1:20" s="648" customFormat="1" ht="14.25" x14ac:dyDescent="0.2">
      <c r="A4" s="673" t="s">
        <v>537</v>
      </c>
      <c r="B4" s="673"/>
      <c r="C4" s="673"/>
      <c r="D4" s="673"/>
      <c r="E4" s="673"/>
      <c r="F4" s="673"/>
      <c r="G4" s="673"/>
      <c r="H4" s="673"/>
      <c r="I4" s="673"/>
    </row>
    <row r="5" spans="1:20" ht="3" customHeight="1" x14ac:dyDescent="0.2"/>
    <row r="6" spans="1:20" ht="12.75" customHeight="1" x14ac:dyDescent="0.2">
      <c r="A6" s="18"/>
      <c r="B6" s="18"/>
      <c r="C6" s="684" t="s">
        <v>548</v>
      </c>
      <c r="D6" s="684"/>
      <c r="E6" s="684"/>
      <c r="F6" s="190"/>
      <c r="G6" s="684" t="s">
        <v>541</v>
      </c>
      <c r="H6" s="684"/>
      <c r="I6" s="684"/>
    </row>
    <row r="7" spans="1:20" ht="24.75" customHeight="1" x14ac:dyDescent="0.2">
      <c r="A7" s="697"/>
      <c r="B7" s="208" t="s">
        <v>8</v>
      </c>
      <c r="C7" s="291" t="s">
        <v>533</v>
      </c>
      <c r="D7" s="162" t="s">
        <v>538</v>
      </c>
      <c r="E7" s="9" t="s">
        <v>549</v>
      </c>
      <c r="F7" s="677"/>
      <c r="G7" s="291" t="s">
        <v>533</v>
      </c>
      <c r="H7" s="9" t="s">
        <v>538</v>
      </c>
      <c r="I7" s="9" t="s">
        <v>557</v>
      </c>
      <c r="J7" s="15"/>
    </row>
    <row r="8" spans="1:20" x14ac:dyDescent="0.2">
      <c r="A8" s="697"/>
      <c r="B8" s="51"/>
      <c r="C8" s="290" t="s">
        <v>0</v>
      </c>
      <c r="D8" s="8" t="s">
        <v>0</v>
      </c>
      <c r="E8" s="9" t="s">
        <v>0</v>
      </c>
      <c r="F8" s="677"/>
      <c r="G8" s="290" t="s">
        <v>0</v>
      </c>
      <c r="H8" s="9" t="s">
        <v>0</v>
      </c>
      <c r="I8" s="9" t="s">
        <v>0</v>
      </c>
      <c r="J8" s="15"/>
      <c r="K8" s="28"/>
      <c r="L8" s="28"/>
      <c r="M8" s="28"/>
      <c r="N8" s="28"/>
      <c r="O8" s="28"/>
      <c r="P8" s="28"/>
      <c r="Q8" s="28"/>
      <c r="R8" s="28"/>
      <c r="S8" s="28"/>
      <c r="T8" s="28"/>
    </row>
    <row r="9" spans="1:20" ht="3" customHeight="1" x14ac:dyDescent="0.2">
      <c r="A9" s="6"/>
      <c r="B9" s="77"/>
      <c r="C9" s="77"/>
      <c r="D9" s="8"/>
      <c r="E9" s="25"/>
      <c r="F9" s="9"/>
      <c r="G9" s="291"/>
      <c r="H9" s="9"/>
      <c r="I9" s="9"/>
      <c r="J9" s="15"/>
      <c r="K9" s="28"/>
      <c r="L9" s="28"/>
      <c r="M9" s="28"/>
      <c r="N9" s="28"/>
      <c r="O9" s="28"/>
      <c r="P9" s="28"/>
      <c r="Q9" s="28"/>
      <c r="R9" s="28"/>
      <c r="S9" s="28"/>
      <c r="T9" s="28"/>
    </row>
    <row r="10" spans="1:20" x14ac:dyDescent="0.2">
      <c r="A10" s="33" t="s">
        <v>233</v>
      </c>
      <c r="B10" s="74"/>
      <c r="C10" s="74"/>
      <c r="D10" s="36"/>
      <c r="E10" s="67"/>
      <c r="F10" s="15"/>
      <c r="G10" s="15"/>
      <c r="H10" s="15"/>
      <c r="I10" s="15"/>
      <c r="J10" s="15"/>
      <c r="K10" s="28"/>
      <c r="L10" s="28"/>
      <c r="M10" s="28"/>
      <c r="N10" s="28"/>
      <c r="O10" s="28"/>
      <c r="P10" s="28"/>
      <c r="Q10" s="28"/>
      <c r="R10" s="28"/>
      <c r="S10" s="28"/>
      <c r="T10" s="28"/>
    </row>
    <row r="11" spans="1:20" ht="3" customHeight="1" x14ac:dyDescent="0.2">
      <c r="A11" s="28"/>
      <c r="B11" s="67"/>
      <c r="C11" s="67"/>
      <c r="D11" s="36"/>
      <c r="E11" s="67"/>
      <c r="F11" s="15"/>
      <c r="G11" s="15"/>
      <c r="H11" s="15"/>
      <c r="I11" s="15"/>
      <c r="J11" s="15"/>
      <c r="K11" s="28"/>
      <c r="L11" s="28"/>
      <c r="M11" s="28"/>
      <c r="N11" s="28"/>
      <c r="O11" s="28"/>
      <c r="P11" s="28"/>
      <c r="Q11" s="28"/>
      <c r="R11" s="28"/>
      <c r="S11" s="28"/>
      <c r="T11" s="28"/>
    </row>
    <row r="12" spans="1:20" x14ac:dyDescent="0.2">
      <c r="A12" s="33" t="s">
        <v>234</v>
      </c>
      <c r="B12" s="74"/>
      <c r="C12" s="74"/>
      <c r="D12" s="36"/>
      <c r="E12" s="67"/>
      <c r="F12" s="15"/>
      <c r="G12" s="15"/>
      <c r="H12" s="15"/>
      <c r="I12" s="15"/>
      <c r="J12" s="15"/>
      <c r="K12" s="28"/>
      <c r="L12" s="28"/>
      <c r="M12" s="28"/>
      <c r="N12" s="28"/>
      <c r="O12" s="28"/>
      <c r="P12" s="28"/>
      <c r="Q12" s="28"/>
      <c r="R12" s="28"/>
      <c r="S12" s="28"/>
      <c r="T12" s="28"/>
    </row>
    <row r="13" spans="1:20" x14ac:dyDescent="0.2">
      <c r="A13" s="28" t="s">
        <v>49</v>
      </c>
      <c r="B13" s="67"/>
      <c r="C13" s="165">
        <v>2084.8200000000006</v>
      </c>
      <c r="D13" s="176">
        <v>3974.3340000000003</v>
      </c>
      <c r="E13" s="165">
        <v>7964.9009999999998</v>
      </c>
      <c r="F13" s="165"/>
      <c r="G13" s="165">
        <v>2367.5749999999998</v>
      </c>
      <c r="H13" s="165">
        <v>4284.3609999999999</v>
      </c>
      <c r="I13" s="165">
        <v>7939.4309999999996</v>
      </c>
      <c r="J13" s="15"/>
      <c r="K13" s="28"/>
      <c r="L13" s="28"/>
      <c r="M13" s="28"/>
      <c r="N13" s="28"/>
      <c r="O13" s="28"/>
      <c r="P13" s="28"/>
      <c r="Q13" s="28"/>
      <c r="R13" s="28"/>
      <c r="S13" s="28"/>
      <c r="T13" s="28"/>
    </row>
    <row r="14" spans="1:20" ht="12.75" x14ac:dyDescent="0.2">
      <c r="A14" s="28" t="s">
        <v>21</v>
      </c>
      <c r="B14" s="67"/>
      <c r="C14" s="165">
        <v>2038.8239999999996</v>
      </c>
      <c r="D14" s="176">
        <v>4171.6589999999997</v>
      </c>
      <c r="E14" s="165">
        <v>9037.0779999999995</v>
      </c>
      <c r="F14" s="165"/>
      <c r="G14" s="165">
        <v>2027.5930000000001</v>
      </c>
      <c r="H14" s="165">
        <v>3986.413</v>
      </c>
      <c r="I14" s="165">
        <v>8528.9110000000001</v>
      </c>
      <c r="J14" s="15"/>
      <c r="K14" s="37"/>
      <c r="L14" s="37"/>
      <c r="M14" s="28"/>
      <c r="N14" s="28"/>
      <c r="O14" s="28"/>
      <c r="P14" s="28"/>
      <c r="Q14" s="28"/>
      <c r="R14" s="28"/>
      <c r="S14" s="28"/>
      <c r="T14" s="28"/>
    </row>
    <row r="15" spans="1:20" x14ac:dyDescent="0.2">
      <c r="A15" s="28" t="s">
        <v>50</v>
      </c>
      <c r="B15" s="67"/>
      <c r="C15" s="165">
        <v>5274.5689999999995</v>
      </c>
      <c r="D15" s="176">
        <v>10619.062</v>
      </c>
      <c r="E15" s="165">
        <v>21934.916000000001</v>
      </c>
      <c r="F15" s="165"/>
      <c r="G15" s="165">
        <v>7535.6370000000006</v>
      </c>
      <c r="H15" s="165">
        <v>13019.924000000001</v>
      </c>
      <c r="I15" s="165">
        <v>20819.27</v>
      </c>
      <c r="J15" s="15"/>
      <c r="K15" s="28"/>
      <c r="L15" s="28"/>
      <c r="M15" s="28"/>
      <c r="N15" s="28"/>
      <c r="O15" s="28"/>
      <c r="P15" s="28"/>
      <c r="Q15" s="28"/>
      <c r="R15" s="28"/>
      <c r="S15" s="28"/>
      <c r="T15" s="28"/>
    </row>
    <row r="16" spans="1:20" ht="12.75" x14ac:dyDescent="0.2">
      <c r="A16" s="28" t="s">
        <v>161</v>
      </c>
      <c r="B16" s="67"/>
      <c r="C16" s="165">
        <v>155.80099999999999</v>
      </c>
      <c r="D16" s="176">
        <v>288.31299999999999</v>
      </c>
      <c r="E16" s="165">
        <v>592.37400000000002</v>
      </c>
      <c r="F16" s="165"/>
      <c r="G16" s="165">
        <v>27.736999999999995</v>
      </c>
      <c r="H16" s="165">
        <v>193.857</v>
      </c>
      <c r="I16" s="165">
        <v>608.65</v>
      </c>
      <c r="J16" s="15"/>
      <c r="K16" s="37"/>
      <c r="L16" s="37"/>
      <c r="M16" s="28"/>
      <c r="N16" s="28"/>
      <c r="O16" s="28"/>
      <c r="P16" s="28"/>
      <c r="Q16" s="28"/>
      <c r="R16" s="28"/>
      <c r="S16" s="28"/>
      <c r="T16" s="28"/>
    </row>
    <row r="17" spans="1:20" ht="12.75" x14ac:dyDescent="0.2">
      <c r="A17" s="28" t="s">
        <v>22</v>
      </c>
      <c r="B17" s="67"/>
      <c r="C17" s="165">
        <v>2097.6069999999977</v>
      </c>
      <c r="D17" s="176">
        <v>4425.0509999999986</v>
      </c>
      <c r="E17" s="165">
        <v>7848.9520000000002</v>
      </c>
      <c r="F17" s="165"/>
      <c r="G17" s="165">
        <v>1868.3879999999986</v>
      </c>
      <c r="H17" s="165">
        <v>3957.3649999999984</v>
      </c>
      <c r="I17" s="165">
        <v>8355.4750000000004</v>
      </c>
      <c r="J17" s="15"/>
      <c r="K17" s="37"/>
      <c r="L17" s="37"/>
      <c r="M17" s="28"/>
      <c r="N17" s="28"/>
      <c r="O17" s="28"/>
      <c r="P17" s="28"/>
      <c r="Q17" s="28"/>
      <c r="R17" s="28"/>
      <c r="S17" s="28"/>
      <c r="T17" s="28"/>
    </row>
    <row r="18" spans="1:20" x14ac:dyDescent="0.2">
      <c r="A18" s="33" t="s">
        <v>235</v>
      </c>
      <c r="B18" s="74"/>
      <c r="C18" s="168">
        <v>11651.620999999996</v>
      </c>
      <c r="D18" s="177">
        <v>23478.418999999998</v>
      </c>
      <c r="E18" s="168">
        <v>47378.221000000005</v>
      </c>
      <c r="F18" s="168"/>
      <c r="G18" s="168">
        <v>13826.929999999997</v>
      </c>
      <c r="H18" s="168">
        <v>25441.919999999998</v>
      </c>
      <c r="I18" s="168">
        <v>46251.737000000001</v>
      </c>
      <c r="J18" s="15"/>
      <c r="K18" s="28"/>
      <c r="L18" s="28"/>
      <c r="M18" s="28"/>
      <c r="N18" s="28"/>
      <c r="O18" s="28"/>
      <c r="P18" s="28"/>
      <c r="Q18" s="28"/>
      <c r="R18" s="28"/>
      <c r="S18" s="28"/>
      <c r="T18" s="28"/>
    </row>
    <row r="19" spans="1:20" ht="3" customHeight="1" x14ac:dyDescent="0.2">
      <c r="A19" s="28"/>
      <c r="B19" s="67"/>
      <c r="C19" s="165"/>
      <c r="D19" s="176"/>
      <c r="E19" s="165"/>
      <c r="F19" s="165"/>
      <c r="G19" s="165"/>
      <c r="H19" s="165"/>
      <c r="I19" s="165"/>
      <c r="J19" s="15"/>
      <c r="K19" s="28"/>
      <c r="L19" s="28"/>
      <c r="M19" s="28"/>
      <c r="N19" s="28"/>
      <c r="O19" s="28"/>
      <c r="P19" s="28"/>
      <c r="Q19" s="28"/>
      <c r="R19" s="28"/>
      <c r="S19" s="28"/>
      <c r="T19" s="28"/>
    </row>
    <row r="20" spans="1:20" x14ac:dyDescent="0.2">
      <c r="A20" s="33" t="s">
        <v>236</v>
      </c>
      <c r="B20" s="74"/>
      <c r="C20" s="165"/>
      <c r="D20" s="176"/>
      <c r="E20" s="165"/>
      <c r="F20" s="165"/>
      <c r="G20" s="165"/>
      <c r="H20" s="165"/>
      <c r="I20" s="165"/>
      <c r="J20" s="15"/>
      <c r="K20" s="28"/>
      <c r="L20" s="28"/>
      <c r="M20" s="28"/>
      <c r="N20" s="28"/>
      <c r="O20" s="28"/>
      <c r="P20" s="28"/>
      <c r="Q20" s="28"/>
      <c r="R20" s="28"/>
      <c r="S20" s="28"/>
      <c r="T20" s="28"/>
    </row>
    <row r="21" spans="1:20" x14ac:dyDescent="0.2">
      <c r="A21" s="28" t="s">
        <v>163</v>
      </c>
      <c r="B21" s="67"/>
      <c r="C21" s="165">
        <v>-3997.52</v>
      </c>
      <c r="D21" s="176">
        <v>-7482.152</v>
      </c>
      <c r="E21" s="165">
        <v>-15501.294</v>
      </c>
      <c r="F21" s="165"/>
      <c r="G21" s="165">
        <v>-3896.5059999999999</v>
      </c>
      <c r="H21" s="165">
        <v>-7290.78</v>
      </c>
      <c r="I21" s="165">
        <v>-14586.489</v>
      </c>
      <c r="J21" s="15"/>
      <c r="K21" s="28"/>
      <c r="L21" s="28"/>
      <c r="M21" s="28"/>
      <c r="N21" s="28"/>
      <c r="O21" s="28"/>
      <c r="P21" s="28"/>
      <c r="Q21" s="28"/>
      <c r="R21" s="28"/>
      <c r="S21" s="28"/>
      <c r="T21" s="28"/>
    </row>
    <row r="22" spans="1:20" x14ac:dyDescent="0.2">
      <c r="A22" s="28" t="s">
        <v>51</v>
      </c>
      <c r="B22" s="67"/>
      <c r="C22" s="165">
        <v>-5379.73</v>
      </c>
      <c r="D22" s="176">
        <v>-10963.707</v>
      </c>
      <c r="E22" s="165">
        <v>-22336.705000000002</v>
      </c>
      <c r="F22" s="165"/>
      <c r="G22" s="165">
        <v>-6220.6960000000017</v>
      </c>
      <c r="H22" s="165">
        <v>-12178.333000000002</v>
      </c>
      <c r="I22" s="165">
        <v>-21342.441999999995</v>
      </c>
      <c r="J22" s="15"/>
      <c r="K22" s="28"/>
      <c r="L22" s="28"/>
      <c r="M22" s="28"/>
      <c r="N22" s="28"/>
      <c r="O22" s="28"/>
      <c r="P22" s="28"/>
      <c r="Q22" s="28"/>
      <c r="R22" s="28"/>
      <c r="S22" s="28"/>
      <c r="T22" s="28"/>
    </row>
    <row r="23" spans="1:20" x14ac:dyDescent="0.2">
      <c r="A23" s="28" t="s">
        <v>52</v>
      </c>
      <c r="B23" s="67"/>
      <c r="C23" s="165">
        <v>-526.33500000000004</v>
      </c>
      <c r="D23" s="176">
        <v>-906.822</v>
      </c>
      <c r="E23" s="165">
        <v>-1718.249</v>
      </c>
      <c r="F23" s="165"/>
      <c r="G23" s="165">
        <v>-485.29499999999996</v>
      </c>
      <c r="H23" s="165">
        <v>-1037.4749999999999</v>
      </c>
      <c r="I23" s="165">
        <v>-2067.6860000000001</v>
      </c>
      <c r="J23" s="15"/>
      <c r="K23" s="28"/>
      <c r="L23" s="28"/>
      <c r="M23" s="28"/>
      <c r="N23" s="28"/>
      <c r="O23" s="28"/>
      <c r="P23" s="28"/>
      <c r="Q23" s="28"/>
      <c r="R23" s="28"/>
      <c r="S23" s="28"/>
      <c r="T23" s="28"/>
    </row>
    <row r="24" spans="1:20" x14ac:dyDescent="0.2">
      <c r="A24" s="28" t="s">
        <v>23</v>
      </c>
      <c r="B24" s="67"/>
      <c r="C24" s="165">
        <v>-878.81699999999989</v>
      </c>
      <c r="D24" s="176">
        <v>-1762.8809999999999</v>
      </c>
      <c r="E24" s="165">
        <v>-3773.5880000000002</v>
      </c>
      <c r="F24" s="165"/>
      <c r="G24" s="165">
        <v>-1085.768</v>
      </c>
      <c r="H24" s="165">
        <v>-1986.6100000000001</v>
      </c>
      <c r="I24" s="165">
        <v>-3773.375</v>
      </c>
      <c r="J24" s="15"/>
      <c r="K24" s="28"/>
      <c r="L24" s="28"/>
      <c r="M24" s="28"/>
      <c r="N24" s="28"/>
      <c r="O24" s="28"/>
      <c r="P24" s="28"/>
      <c r="Q24" s="28"/>
      <c r="R24" s="28"/>
      <c r="S24" s="28"/>
      <c r="T24" s="28"/>
    </row>
    <row r="25" spans="1:20" x14ac:dyDescent="0.2">
      <c r="A25" s="28" t="s">
        <v>24</v>
      </c>
      <c r="B25" s="67"/>
      <c r="C25" s="165">
        <v>-1177.6410000000014</v>
      </c>
      <c r="D25" s="176">
        <v>-2532.8630000000012</v>
      </c>
      <c r="E25" s="165">
        <v>-4205.9229999999952</v>
      </c>
      <c r="F25" s="165"/>
      <c r="G25" s="165">
        <v>-962.53899999999703</v>
      </c>
      <c r="H25" s="165">
        <v>-2192.9859999999971</v>
      </c>
      <c r="I25" s="165">
        <v>-4595.7309999999998</v>
      </c>
      <c r="J25" s="15"/>
      <c r="K25" s="28"/>
      <c r="L25" s="28"/>
      <c r="M25" s="28"/>
      <c r="N25" s="28"/>
      <c r="O25" s="28"/>
      <c r="P25" s="28"/>
      <c r="Q25" s="28"/>
      <c r="R25" s="28"/>
      <c r="S25" s="28"/>
      <c r="T25" s="28"/>
    </row>
    <row r="26" spans="1:20" x14ac:dyDescent="0.2">
      <c r="A26" s="33" t="s">
        <v>237</v>
      </c>
      <c r="B26" s="74"/>
      <c r="C26" s="168">
        <v>-11960.043000000003</v>
      </c>
      <c r="D26" s="177">
        <v>-23648.425000000003</v>
      </c>
      <c r="E26" s="168">
        <v>-47535.759000000005</v>
      </c>
      <c r="F26" s="168"/>
      <c r="G26" s="168">
        <v>-12650.803999999996</v>
      </c>
      <c r="H26" s="168">
        <v>-24686.183999999997</v>
      </c>
      <c r="I26" s="168">
        <v>-46365.722999999998</v>
      </c>
      <c r="J26" s="15"/>
      <c r="K26" s="28"/>
      <c r="L26" s="28"/>
      <c r="M26" s="28"/>
      <c r="N26" s="28"/>
      <c r="O26" s="28"/>
      <c r="P26" s="28"/>
      <c r="Q26" s="28"/>
      <c r="R26" s="28"/>
      <c r="S26" s="28"/>
      <c r="T26" s="28"/>
    </row>
    <row r="27" spans="1:20" ht="3" customHeight="1" x14ac:dyDescent="0.2">
      <c r="A27" s="28"/>
      <c r="B27" s="67"/>
      <c r="C27" s="165"/>
      <c r="D27" s="176"/>
      <c r="E27" s="165"/>
      <c r="F27" s="165"/>
      <c r="G27" s="165"/>
      <c r="H27" s="165"/>
      <c r="I27" s="165"/>
      <c r="J27" s="15"/>
      <c r="K27" s="28"/>
      <c r="L27" s="28"/>
      <c r="M27" s="28"/>
      <c r="N27" s="28"/>
      <c r="O27" s="28"/>
      <c r="P27" s="28"/>
      <c r="Q27" s="28"/>
      <c r="R27" s="28"/>
      <c r="S27" s="28"/>
      <c r="T27" s="28"/>
    </row>
    <row r="28" spans="1:20" x14ac:dyDescent="0.2">
      <c r="A28" s="33" t="s">
        <v>164</v>
      </c>
      <c r="B28" s="74"/>
      <c r="C28" s="168">
        <v>-308.42200000000776</v>
      </c>
      <c r="D28" s="177">
        <v>-170.00600000000486</v>
      </c>
      <c r="E28" s="168">
        <v>-157.53800000000047</v>
      </c>
      <c r="F28" s="168"/>
      <c r="G28" s="168">
        <v>1176.1260000000002</v>
      </c>
      <c r="H28" s="168">
        <v>755.73600000000079</v>
      </c>
      <c r="I28" s="168">
        <v>-113.98599999999715</v>
      </c>
      <c r="J28" s="15"/>
      <c r="K28" s="28"/>
      <c r="L28" s="28"/>
      <c r="M28" s="28"/>
      <c r="N28" s="28"/>
      <c r="O28" s="28"/>
      <c r="P28" s="28"/>
      <c r="Q28" s="28"/>
      <c r="R28" s="28"/>
      <c r="S28" s="28"/>
      <c r="T28" s="28"/>
    </row>
    <row r="29" spans="1:20" ht="3" customHeight="1" x14ac:dyDescent="0.2">
      <c r="A29" s="28"/>
      <c r="B29" s="67"/>
      <c r="C29" s="165"/>
      <c r="D29" s="176"/>
      <c r="E29" s="165"/>
      <c r="F29" s="165"/>
      <c r="G29" s="165"/>
      <c r="H29" s="165"/>
      <c r="I29" s="165"/>
      <c r="J29" s="15"/>
      <c r="K29" s="28"/>
      <c r="L29" s="28"/>
      <c r="M29" s="28"/>
      <c r="N29" s="28"/>
      <c r="O29" s="28"/>
      <c r="P29" s="28"/>
      <c r="Q29" s="28"/>
      <c r="R29" s="28"/>
      <c r="S29" s="28"/>
      <c r="T29" s="28"/>
    </row>
    <row r="30" spans="1:20" x14ac:dyDescent="0.2">
      <c r="A30" s="33" t="s">
        <v>238</v>
      </c>
      <c r="B30" s="74"/>
      <c r="C30" s="165"/>
      <c r="D30" s="176"/>
      <c r="E30" s="165"/>
      <c r="F30" s="165"/>
      <c r="G30" s="165"/>
      <c r="H30" s="165"/>
      <c r="I30" s="165"/>
      <c r="J30" s="15"/>
      <c r="K30" s="28"/>
      <c r="L30" s="28"/>
      <c r="M30" s="28"/>
      <c r="N30" s="28"/>
      <c r="O30" s="28"/>
      <c r="P30" s="28"/>
      <c r="Q30" s="28"/>
      <c r="R30" s="28"/>
      <c r="S30" s="28"/>
      <c r="T30" s="28"/>
    </row>
    <row r="31" spans="1:20" ht="3" customHeight="1" x14ac:dyDescent="0.2">
      <c r="A31" s="28"/>
      <c r="B31" s="67"/>
      <c r="C31" s="165"/>
      <c r="D31" s="176"/>
      <c r="E31" s="165"/>
      <c r="F31" s="165"/>
      <c r="G31" s="165"/>
      <c r="H31" s="165"/>
      <c r="I31" s="165"/>
      <c r="J31" s="15"/>
      <c r="K31" s="28"/>
      <c r="L31" s="28"/>
      <c r="M31" s="28"/>
      <c r="N31" s="28"/>
      <c r="O31" s="28"/>
      <c r="P31" s="28"/>
      <c r="Q31" s="28"/>
      <c r="R31" s="28"/>
      <c r="S31" s="28"/>
      <c r="T31" s="28"/>
    </row>
    <row r="32" spans="1:20" x14ac:dyDescent="0.2">
      <c r="A32" s="33" t="s">
        <v>165</v>
      </c>
      <c r="B32" s="74"/>
      <c r="C32" s="165"/>
      <c r="D32" s="176"/>
      <c r="E32" s="165"/>
      <c r="F32" s="165"/>
      <c r="G32" s="165"/>
      <c r="H32" s="165"/>
      <c r="I32" s="165"/>
      <c r="J32" s="15"/>
      <c r="K32" s="28"/>
      <c r="L32" s="28"/>
      <c r="M32" s="28"/>
      <c r="N32" s="28"/>
      <c r="O32" s="28"/>
      <c r="P32" s="28"/>
      <c r="Q32" s="28"/>
      <c r="R32" s="28"/>
      <c r="S32" s="28"/>
      <c r="T32" s="28"/>
    </row>
    <row r="33" spans="1:20" x14ac:dyDescent="0.2">
      <c r="A33" s="28" t="s">
        <v>62</v>
      </c>
      <c r="B33" s="67"/>
      <c r="C33" s="165">
        <v>-1357.2209999999998</v>
      </c>
      <c r="D33" s="176">
        <v>-2546.7309999999998</v>
      </c>
      <c r="E33" s="165">
        <v>-5549.5540000000001</v>
      </c>
      <c r="F33" s="165"/>
      <c r="G33" s="165">
        <v>-1161.7660000000008</v>
      </c>
      <c r="H33" s="165">
        <v>-2208.7170000000006</v>
      </c>
      <c r="I33" s="165">
        <v>-5137.1939999999995</v>
      </c>
      <c r="J33" s="15"/>
      <c r="K33" s="28"/>
      <c r="L33" s="28"/>
      <c r="M33" s="32"/>
      <c r="N33" s="28"/>
      <c r="O33" s="28"/>
      <c r="P33" s="28"/>
      <c r="Q33" s="28"/>
      <c r="R33" s="28"/>
      <c r="S33" s="28"/>
      <c r="T33" s="28"/>
    </row>
    <row r="34" spans="1:20" x14ac:dyDescent="0.2">
      <c r="A34" s="28" t="s">
        <v>63</v>
      </c>
      <c r="B34" s="67"/>
      <c r="C34" s="165">
        <v>158.90999999999997</v>
      </c>
      <c r="D34" s="176">
        <v>301.35299999999995</v>
      </c>
      <c r="E34" s="165">
        <v>852.298</v>
      </c>
      <c r="F34" s="165"/>
      <c r="G34" s="165">
        <v>101.74799999999996</v>
      </c>
      <c r="H34" s="165">
        <v>269.27999999999997</v>
      </c>
      <c r="I34" s="165">
        <v>576.40499999999997</v>
      </c>
      <c r="J34" s="15"/>
    </row>
    <row r="35" spans="1:20" x14ac:dyDescent="0.2">
      <c r="A35" s="33" t="s">
        <v>166</v>
      </c>
      <c r="B35" s="74"/>
      <c r="C35" s="168">
        <v>-1198.3109999999997</v>
      </c>
      <c r="D35" s="177">
        <v>-2245.3779999999997</v>
      </c>
      <c r="E35" s="168">
        <v>-4697.2560000000003</v>
      </c>
      <c r="F35" s="168"/>
      <c r="G35" s="168">
        <v>-1060.0180000000009</v>
      </c>
      <c r="H35" s="168">
        <v>-1939.4370000000006</v>
      </c>
      <c r="I35" s="168">
        <v>-4560.7889999999998</v>
      </c>
      <c r="J35" s="15"/>
    </row>
    <row r="36" spans="1:20" ht="3" customHeight="1" x14ac:dyDescent="0.2">
      <c r="A36" s="28"/>
      <c r="B36" s="67"/>
      <c r="C36" s="165"/>
      <c r="D36" s="176"/>
      <c r="E36" s="165"/>
      <c r="F36" s="165"/>
      <c r="G36" s="165"/>
      <c r="H36" s="165"/>
      <c r="I36" s="165"/>
      <c r="J36" s="15"/>
    </row>
    <row r="37" spans="1:20" x14ac:dyDescent="0.2">
      <c r="A37" s="33" t="s">
        <v>167</v>
      </c>
      <c r="B37" s="74"/>
      <c r="C37" s="165"/>
      <c r="D37" s="176"/>
      <c r="E37" s="165"/>
      <c r="F37" s="165"/>
      <c r="G37" s="165"/>
      <c r="H37" s="165"/>
      <c r="I37" s="165"/>
      <c r="J37" s="15"/>
    </row>
    <row r="38" spans="1:20" x14ac:dyDescent="0.2">
      <c r="A38" s="33" t="s">
        <v>234</v>
      </c>
      <c r="B38" s="67"/>
      <c r="C38" s="165"/>
      <c r="D38" s="176"/>
      <c r="E38" s="165"/>
      <c r="F38" s="165"/>
      <c r="G38" s="165"/>
      <c r="H38" s="165"/>
      <c r="I38" s="165"/>
      <c r="J38" s="15"/>
    </row>
    <row r="39" spans="1:20" x14ac:dyDescent="0.2">
      <c r="A39" s="28" t="s">
        <v>168</v>
      </c>
      <c r="B39" s="67"/>
      <c r="C39" s="165">
        <v>3.5940000000000003</v>
      </c>
      <c r="D39" s="176">
        <v>5.9450000000000003</v>
      </c>
      <c r="E39" s="165">
        <v>10</v>
      </c>
      <c r="F39" s="165"/>
      <c r="G39" s="165">
        <v>5.1959999999999997</v>
      </c>
      <c r="H39" s="165">
        <v>8.0869999999999997</v>
      </c>
      <c r="I39" s="165">
        <v>14.444000000000001</v>
      </c>
      <c r="J39" s="15"/>
    </row>
    <row r="40" spans="1:20" x14ac:dyDescent="0.2">
      <c r="A40" s="28" t="s">
        <v>169</v>
      </c>
      <c r="B40" s="67"/>
      <c r="C40" s="165">
        <v>1643.155</v>
      </c>
      <c r="D40" s="176">
        <v>3673.636</v>
      </c>
      <c r="E40" s="165">
        <v>6479.4719999999998</v>
      </c>
      <c r="F40" s="165"/>
      <c r="G40" s="165">
        <v>1447.68</v>
      </c>
      <c r="H40" s="165">
        <v>2420.681</v>
      </c>
      <c r="I40" s="165">
        <v>6135.6990000000005</v>
      </c>
      <c r="J40" s="15"/>
    </row>
    <row r="41" spans="1:20" x14ac:dyDescent="0.2">
      <c r="A41" s="33" t="s">
        <v>236</v>
      </c>
      <c r="B41" s="67"/>
      <c r="C41" s="165"/>
      <c r="D41" s="176"/>
      <c r="E41" s="165"/>
      <c r="F41" s="165"/>
      <c r="G41" s="165"/>
      <c r="H41" s="165"/>
      <c r="I41" s="165"/>
      <c r="J41" s="15"/>
    </row>
    <row r="42" spans="1:20" x14ac:dyDescent="0.2">
      <c r="A42" s="28" t="s">
        <v>168</v>
      </c>
      <c r="B42" s="67"/>
      <c r="C42" s="165">
        <v>-5.0649999999999995</v>
      </c>
      <c r="D42" s="176">
        <v>-7.3380000000000001</v>
      </c>
      <c r="E42" s="165">
        <v>-10</v>
      </c>
      <c r="F42" s="165"/>
      <c r="G42" s="165">
        <v>-6.399</v>
      </c>
      <c r="H42" s="165">
        <v>-7.3250000000000002</v>
      </c>
      <c r="I42" s="165">
        <v>-13.01</v>
      </c>
      <c r="J42" s="15"/>
    </row>
    <row r="43" spans="1:20" x14ac:dyDescent="0.2">
      <c r="A43" s="28" t="s">
        <v>169</v>
      </c>
      <c r="B43" s="67"/>
      <c r="C43" s="165">
        <v>-1451.8670000000002</v>
      </c>
      <c r="D43" s="176">
        <v>-3367.7640000000001</v>
      </c>
      <c r="E43" s="165">
        <v>-7554.799</v>
      </c>
      <c r="F43" s="165"/>
      <c r="G43" s="165">
        <v>-1949.0250000000001</v>
      </c>
      <c r="H43" s="165">
        <v>-3327.0920000000001</v>
      </c>
      <c r="I43" s="165">
        <v>-7677.9840000000004</v>
      </c>
      <c r="J43" s="15"/>
    </row>
    <row r="44" spans="1:20" x14ac:dyDescent="0.2">
      <c r="A44" s="33" t="s">
        <v>170</v>
      </c>
      <c r="B44" s="74"/>
      <c r="C44" s="168">
        <v>189.81699999999955</v>
      </c>
      <c r="D44" s="177">
        <v>304.47899999999981</v>
      </c>
      <c r="E44" s="168">
        <v>-1075.3270000000002</v>
      </c>
      <c r="F44" s="168"/>
      <c r="G44" s="168">
        <v>-502.54799999999977</v>
      </c>
      <c r="H44" s="168">
        <v>-905.64899999999989</v>
      </c>
      <c r="I44" s="168">
        <v>-1540.8509999999997</v>
      </c>
      <c r="J44" s="15"/>
    </row>
    <row r="45" spans="1:20" ht="3" customHeight="1" x14ac:dyDescent="0.2">
      <c r="A45" s="28"/>
      <c r="B45" s="67"/>
      <c r="C45" s="165"/>
      <c r="D45" s="176"/>
      <c r="E45" s="165"/>
      <c r="F45" s="165"/>
      <c r="G45" s="165"/>
      <c r="H45" s="165"/>
      <c r="I45" s="165"/>
      <c r="J45" s="15"/>
    </row>
    <row r="46" spans="1:20" x14ac:dyDescent="0.2">
      <c r="A46" s="33" t="s">
        <v>171</v>
      </c>
      <c r="B46" s="74"/>
      <c r="C46" s="168">
        <v>-1008.4940000000001</v>
      </c>
      <c r="D46" s="177">
        <v>-1940.8989999999999</v>
      </c>
      <c r="E46" s="168">
        <v>-5772.5830000000005</v>
      </c>
      <c r="F46" s="168"/>
      <c r="G46" s="168">
        <v>-1562.5660000000003</v>
      </c>
      <c r="H46" s="168">
        <v>-2845.0860000000002</v>
      </c>
      <c r="I46" s="168">
        <v>-6101.6399999999994</v>
      </c>
      <c r="J46" s="15"/>
    </row>
    <row r="47" spans="1:20" ht="3" customHeight="1" x14ac:dyDescent="0.2">
      <c r="A47" s="28"/>
      <c r="B47" s="67"/>
      <c r="C47" s="165"/>
      <c r="D47" s="176"/>
      <c r="E47" s="165"/>
      <c r="F47" s="165"/>
      <c r="G47" s="165"/>
      <c r="H47" s="165"/>
      <c r="I47" s="165"/>
      <c r="J47" s="15"/>
    </row>
    <row r="48" spans="1:20" x14ac:dyDescent="0.2">
      <c r="A48" s="43" t="s">
        <v>239</v>
      </c>
      <c r="B48" s="80"/>
      <c r="C48" s="165"/>
      <c r="D48" s="176"/>
      <c r="E48" s="165"/>
      <c r="F48" s="165"/>
      <c r="G48" s="165"/>
      <c r="H48" s="165"/>
      <c r="I48" s="165"/>
      <c r="J48" s="15"/>
    </row>
    <row r="49" spans="1:10" ht="3" customHeight="1" x14ac:dyDescent="0.2">
      <c r="A49" s="28"/>
      <c r="B49" s="67"/>
      <c r="C49" s="165"/>
      <c r="D49" s="176"/>
      <c r="E49" s="165"/>
      <c r="F49" s="165"/>
      <c r="G49" s="165"/>
      <c r="H49" s="165"/>
      <c r="I49" s="165"/>
      <c r="J49" s="15"/>
    </row>
    <row r="50" spans="1:10" x14ac:dyDescent="0.2">
      <c r="A50" s="33" t="s">
        <v>234</v>
      </c>
      <c r="B50" s="74"/>
      <c r="C50" s="165"/>
      <c r="D50" s="176"/>
      <c r="E50" s="165"/>
      <c r="F50" s="165"/>
      <c r="G50" s="165"/>
      <c r="H50" s="165"/>
      <c r="I50" s="165"/>
      <c r="J50" s="15"/>
    </row>
    <row r="51" spans="1:10" x14ac:dyDescent="0.2">
      <c r="A51" s="28" t="s">
        <v>47</v>
      </c>
      <c r="B51" s="67"/>
      <c r="C51" s="165">
        <v>0</v>
      </c>
      <c r="D51" s="176">
        <v>0</v>
      </c>
      <c r="E51" s="165">
        <v>0</v>
      </c>
      <c r="F51" s="165"/>
      <c r="G51" s="165">
        <v>0</v>
      </c>
      <c r="H51" s="165">
        <v>0</v>
      </c>
      <c r="I51" s="165">
        <v>0</v>
      </c>
      <c r="J51" s="15"/>
    </row>
    <row r="52" spans="1:10" x14ac:dyDescent="0.2">
      <c r="A52" s="28" t="s">
        <v>17</v>
      </c>
      <c r="B52" s="67"/>
      <c r="C52" s="165">
        <v>3239.3679999999995</v>
      </c>
      <c r="D52" s="176">
        <v>9593.1489999999994</v>
      </c>
      <c r="E52" s="165">
        <v>18043.146000000001</v>
      </c>
      <c r="F52" s="165"/>
      <c r="G52" s="165">
        <v>2537.357</v>
      </c>
      <c r="H52" s="165">
        <v>6575.8890000000001</v>
      </c>
      <c r="I52" s="165">
        <v>16150.482</v>
      </c>
      <c r="J52" s="15"/>
    </row>
    <row r="53" spans="1:10" x14ac:dyDescent="0.2">
      <c r="A53" s="28" t="s">
        <v>172</v>
      </c>
      <c r="B53" s="67"/>
      <c r="C53" s="165">
        <v>0</v>
      </c>
      <c r="D53" s="176">
        <v>0</v>
      </c>
      <c r="E53" s="165">
        <v>0</v>
      </c>
      <c r="F53" s="165"/>
      <c r="G53" s="165">
        <v>0</v>
      </c>
      <c r="H53" s="165">
        <v>0</v>
      </c>
      <c r="I53" s="165">
        <v>0</v>
      </c>
      <c r="J53" s="15"/>
    </row>
    <row r="54" spans="1:10" x14ac:dyDescent="0.2">
      <c r="A54" s="28" t="s">
        <v>173</v>
      </c>
      <c r="B54" s="67"/>
      <c r="C54" s="165">
        <v>78.260000000000005</v>
      </c>
      <c r="D54" s="176">
        <v>88.186000000000007</v>
      </c>
      <c r="E54" s="165">
        <v>36.040999999999997</v>
      </c>
      <c r="F54" s="165"/>
      <c r="G54" s="165">
        <v>9.8960000000000008</v>
      </c>
      <c r="H54" s="165">
        <v>19.904</v>
      </c>
      <c r="I54" s="165">
        <v>44.603999999999999</v>
      </c>
      <c r="J54" s="15"/>
    </row>
    <row r="55" spans="1:10" x14ac:dyDescent="0.2">
      <c r="A55" s="33" t="s">
        <v>235</v>
      </c>
      <c r="B55" s="74"/>
      <c r="C55" s="168">
        <v>3317.6279999999988</v>
      </c>
      <c r="D55" s="177">
        <v>9681.3349999999991</v>
      </c>
      <c r="E55" s="168">
        <v>18079.187000000002</v>
      </c>
      <c r="F55" s="168"/>
      <c r="G55" s="168">
        <v>2547.2530000000006</v>
      </c>
      <c r="H55" s="168">
        <v>6595.7930000000006</v>
      </c>
      <c r="I55" s="168">
        <v>16195.085999999999</v>
      </c>
      <c r="J55" s="15"/>
    </row>
    <row r="56" spans="1:10" ht="3" customHeight="1" x14ac:dyDescent="0.2">
      <c r="A56" s="28"/>
      <c r="B56" s="67"/>
      <c r="C56" s="165"/>
      <c r="D56" s="176"/>
      <c r="E56" s="165"/>
      <c r="F56" s="165"/>
      <c r="G56" s="165"/>
      <c r="H56" s="165"/>
      <c r="I56" s="165"/>
      <c r="J56" s="15"/>
    </row>
    <row r="57" spans="1:10" x14ac:dyDescent="0.2">
      <c r="A57" s="33" t="s">
        <v>236</v>
      </c>
      <c r="B57" s="74"/>
      <c r="C57" s="165"/>
      <c r="D57" s="176"/>
      <c r="E57" s="165"/>
      <c r="F57" s="165"/>
      <c r="G57" s="165"/>
      <c r="H57" s="165"/>
      <c r="I57" s="165"/>
      <c r="J57" s="15"/>
    </row>
    <row r="58" spans="1:10" x14ac:dyDescent="0.2">
      <c r="A58" s="28" t="s">
        <v>43</v>
      </c>
      <c r="B58" s="67"/>
      <c r="C58" s="165">
        <v>0</v>
      </c>
      <c r="D58" s="176">
        <v>0</v>
      </c>
      <c r="E58" s="165">
        <v>-16.247</v>
      </c>
      <c r="F58" s="165"/>
      <c r="G58" s="165">
        <v>3.9590000000000001</v>
      </c>
      <c r="H58" s="165">
        <v>0</v>
      </c>
      <c r="I58" s="165">
        <v>-15.85</v>
      </c>
      <c r="J58" s="15"/>
    </row>
    <row r="59" spans="1:10" x14ac:dyDescent="0.2">
      <c r="A59" s="28" t="s">
        <v>174</v>
      </c>
      <c r="B59" s="67"/>
      <c r="C59" s="165">
        <v>-3503.9329999999995</v>
      </c>
      <c r="D59" s="176">
        <v>-7545.9659999999994</v>
      </c>
      <c r="E59" s="165">
        <v>-12800.633000000002</v>
      </c>
      <c r="F59" s="165"/>
      <c r="G59" s="165">
        <v>-2354.5149999999999</v>
      </c>
      <c r="H59" s="165">
        <v>-4043.279</v>
      </c>
      <c r="I59" s="165">
        <v>-10476.952000000001</v>
      </c>
      <c r="J59" s="15"/>
    </row>
    <row r="60" spans="1:10" x14ac:dyDescent="0.2">
      <c r="A60" s="28" t="s">
        <v>175</v>
      </c>
      <c r="B60" s="67"/>
      <c r="C60" s="165">
        <v>0</v>
      </c>
      <c r="D60" s="176">
        <v>0</v>
      </c>
      <c r="E60" s="165">
        <v>0</v>
      </c>
      <c r="F60" s="165"/>
      <c r="G60" s="165">
        <v>0</v>
      </c>
      <c r="H60" s="165">
        <v>0</v>
      </c>
      <c r="I60" s="165">
        <v>0</v>
      </c>
      <c r="J60" s="15"/>
    </row>
    <row r="61" spans="1:10" x14ac:dyDescent="0.2">
      <c r="A61" s="28" t="s">
        <v>176</v>
      </c>
      <c r="B61" s="67"/>
      <c r="C61" s="165">
        <v>-84.394999999994539</v>
      </c>
      <c r="D61" s="176">
        <v>-161.93099999999603</v>
      </c>
      <c r="E61" s="165">
        <v>-248.62400000000054</v>
      </c>
      <c r="F61" s="165"/>
      <c r="G61" s="165">
        <v>81.994999999997333</v>
      </c>
      <c r="H61" s="165">
        <v>-240.75200000000359</v>
      </c>
      <c r="I61" s="165">
        <v>-413.33899999999966</v>
      </c>
      <c r="J61" s="15"/>
    </row>
    <row r="62" spans="1:10" x14ac:dyDescent="0.2">
      <c r="A62" s="33" t="s">
        <v>237</v>
      </c>
      <c r="B62" s="74"/>
      <c r="C62" s="168">
        <v>-3588.3279999999941</v>
      </c>
      <c r="D62" s="177">
        <v>-7707.8969999999954</v>
      </c>
      <c r="E62" s="168">
        <v>-13065.504000000001</v>
      </c>
      <c r="F62" s="168"/>
      <c r="G62" s="168">
        <v>-2268.5610000000024</v>
      </c>
      <c r="H62" s="168">
        <v>-4284.0310000000036</v>
      </c>
      <c r="I62" s="168">
        <v>-10906.141000000001</v>
      </c>
      <c r="J62" s="15"/>
    </row>
    <row r="63" spans="1:10" ht="3" customHeight="1" x14ac:dyDescent="0.2">
      <c r="A63" s="28"/>
      <c r="B63" s="67"/>
      <c r="C63" s="165"/>
      <c r="D63" s="176"/>
      <c r="E63" s="165"/>
      <c r="F63" s="165"/>
      <c r="G63" s="165"/>
      <c r="H63" s="165"/>
      <c r="I63" s="165"/>
      <c r="J63" s="15"/>
    </row>
    <row r="64" spans="1:10" x14ac:dyDescent="0.2">
      <c r="A64" s="33" t="s">
        <v>177</v>
      </c>
      <c r="B64" s="74"/>
      <c r="C64" s="168">
        <v>-270.69999999999527</v>
      </c>
      <c r="D64" s="177">
        <v>1973.4380000000037</v>
      </c>
      <c r="E64" s="168">
        <v>5013.6830000000009</v>
      </c>
      <c r="F64" s="168"/>
      <c r="G64" s="168">
        <v>278.69199999999819</v>
      </c>
      <c r="H64" s="168">
        <v>2311.761999999997</v>
      </c>
      <c r="I64" s="168">
        <v>5288.9449999999979</v>
      </c>
      <c r="J64" s="15"/>
    </row>
    <row r="65" spans="1:13" ht="3" customHeight="1" x14ac:dyDescent="0.2">
      <c r="A65" s="28"/>
      <c r="B65" s="67"/>
      <c r="C65" s="165"/>
      <c r="D65" s="176"/>
      <c r="E65" s="165"/>
      <c r="F65" s="165"/>
      <c r="G65" s="165"/>
      <c r="H65" s="165"/>
      <c r="I65" s="165"/>
      <c r="J65" s="15"/>
    </row>
    <row r="66" spans="1:13" x14ac:dyDescent="0.2">
      <c r="A66" s="31" t="s">
        <v>178</v>
      </c>
      <c r="B66" s="30"/>
      <c r="C66" s="171">
        <v>-1587.6160000000032</v>
      </c>
      <c r="D66" s="178">
        <v>-137.46700000000101</v>
      </c>
      <c r="E66" s="171">
        <v>-916.4380000000001</v>
      </c>
      <c r="F66" s="171"/>
      <c r="G66" s="171">
        <v>-107.74800000000187</v>
      </c>
      <c r="H66" s="171">
        <v>222.41199999999753</v>
      </c>
      <c r="I66" s="171">
        <v>-926.68099999999868</v>
      </c>
      <c r="J66" s="15"/>
    </row>
    <row r="67" spans="1:13" x14ac:dyDescent="0.2">
      <c r="A67" s="28" t="s">
        <v>240</v>
      </c>
      <c r="B67" s="67"/>
      <c r="C67" s="172">
        <v>12469.130000000001</v>
      </c>
      <c r="D67" s="176">
        <v>11018.980999999998</v>
      </c>
      <c r="E67" s="165">
        <v>11018.980999999991</v>
      </c>
      <c r="F67" s="165"/>
      <c r="G67" s="172">
        <v>12275.821999999996</v>
      </c>
      <c r="H67" s="172">
        <v>11945.661999999997</v>
      </c>
      <c r="I67" s="172">
        <v>11945.661999999997</v>
      </c>
      <c r="J67" s="15"/>
    </row>
    <row r="68" spans="1:13" x14ac:dyDescent="0.2">
      <c r="A68" s="28" t="s">
        <v>241</v>
      </c>
      <c r="B68" s="67"/>
      <c r="C68" s="172">
        <v>10881.513999999997</v>
      </c>
      <c r="D68" s="176">
        <v>10881.513999999997</v>
      </c>
      <c r="E68" s="165">
        <v>10102.542999999991</v>
      </c>
      <c r="F68" s="165"/>
      <c r="G68" s="172">
        <v>12168.073999999993</v>
      </c>
      <c r="H68" s="172">
        <v>12168.073999999993</v>
      </c>
      <c r="I68" s="172">
        <v>11018.980999999998</v>
      </c>
      <c r="J68" s="15"/>
    </row>
    <row r="69" spans="1:13" ht="3" customHeight="1" x14ac:dyDescent="0.2">
      <c r="A69" s="28"/>
      <c r="B69" s="67"/>
      <c r="C69" s="172"/>
      <c r="D69" s="176"/>
      <c r="E69" s="165"/>
      <c r="F69" s="165"/>
      <c r="G69" s="172"/>
      <c r="H69" s="172"/>
      <c r="I69" s="172"/>
      <c r="J69" s="15"/>
    </row>
    <row r="70" spans="1:13" x14ac:dyDescent="0.2">
      <c r="A70" s="38" t="s">
        <v>136</v>
      </c>
      <c r="B70" s="81"/>
      <c r="C70" s="183"/>
      <c r="D70" s="182"/>
      <c r="E70" s="183"/>
      <c r="F70" s="183"/>
      <c r="G70" s="183"/>
      <c r="H70" s="183"/>
      <c r="I70" s="183"/>
      <c r="J70" s="15"/>
    </row>
    <row r="71" spans="1:13" ht="3" customHeight="1" x14ac:dyDescent="0.2">
      <c r="A71" s="28"/>
      <c r="B71" s="67"/>
      <c r="C71" s="165"/>
      <c r="D71" s="176"/>
      <c r="E71" s="165"/>
      <c r="F71" s="165"/>
      <c r="G71" s="165"/>
      <c r="H71" s="165"/>
      <c r="I71" s="165"/>
      <c r="J71" s="15"/>
    </row>
    <row r="72" spans="1:13" x14ac:dyDescent="0.2">
      <c r="A72" s="28" t="s">
        <v>25</v>
      </c>
      <c r="B72" s="67"/>
      <c r="C72" s="165">
        <v>-308.42200000000776</v>
      </c>
      <c r="D72" s="176">
        <v>-170.00600000000486</v>
      </c>
      <c r="E72" s="165">
        <v>-157.53800000000047</v>
      </c>
      <c r="F72" s="165"/>
      <c r="G72" s="165">
        <v>1176.1260000000002</v>
      </c>
      <c r="H72" s="165">
        <v>755.73600000000079</v>
      </c>
      <c r="I72" s="165">
        <v>-113.98599999999715</v>
      </c>
      <c r="J72" s="15"/>
    </row>
    <row r="73" spans="1:13" x14ac:dyDescent="0.2">
      <c r="A73" s="28" t="s">
        <v>179</v>
      </c>
      <c r="B73" s="67"/>
      <c r="C73" s="165">
        <v>-1198.3109999999997</v>
      </c>
      <c r="D73" s="176">
        <v>-2245.3779999999997</v>
      </c>
      <c r="E73" s="165">
        <v>-4697.2560000000003</v>
      </c>
      <c r="F73" s="165"/>
      <c r="G73" s="165">
        <v>-1060.0180000000009</v>
      </c>
      <c r="H73" s="165">
        <v>-1939.4370000000006</v>
      </c>
      <c r="I73" s="165">
        <v>-4560.7889999999998</v>
      </c>
      <c r="J73" s="15"/>
    </row>
    <row r="74" spans="1:13" ht="3" customHeight="1" x14ac:dyDescent="0.2">
      <c r="A74" s="28"/>
      <c r="B74" s="67"/>
      <c r="C74" s="165"/>
      <c r="D74" s="176"/>
      <c r="E74" s="165"/>
      <c r="F74" s="165"/>
      <c r="G74" s="165"/>
      <c r="H74" s="165"/>
      <c r="I74" s="165"/>
      <c r="J74" s="15"/>
    </row>
    <row r="75" spans="1:13" x14ac:dyDescent="0.2">
      <c r="A75" s="31" t="s">
        <v>180</v>
      </c>
      <c r="B75" s="67">
        <v>4</v>
      </c>
      <c r="C75" s="171">
        <v>-1506.7330000000075</v>
      </c>
      <c r="D75" s="178">
        <v>-2415.3840000000046</v>
      </c>
      <c r="E75" s="171">
        <v>-4854.7940000000008</v>
      </c>
      <c r="F75" s="171"/>
      <c r="G75" s="171">
        <v>116.10799999999949</v>
      </c>
      <c r="H75" s="171">
        <v>-1183.7009999999998</v>
      </c>
      <c r="I75" s="171">
        <v>-4674.7749999999969</v>
      </c>
      <c r="J75" s="15"/>
      <c r="M75" s="251"/>
    </row>
    <row r="76" spans="1:13" x14ac:dyDescent="0.2">
      <c r="B76" s="15"/>
      <c r="C76" s="15"/>
      <c r="D76" s="15"/>
      <c r="E76" s="67"/>
      <c r="F76" s="15"/>
      <c r="G76" s="15"/>
      <c r="H76" s="15"/>
      <c r="I76" s="15"/>
      <c r="J76" s="15"/>
    </row>
    <row r="77" spans="1:13" x14ac:dyDescent="0.2">
      <c r="A77" s="326" t="s">
        <v>587</v>
      </c>
      <c r="B77" s="15"/>
      <c r="C77" s="15"/>
      <c r="D77" s="15"/>
      <c r="E77" s="67"/>
      <c r="F77" s="15"/>
      <c r="G77" s="15"/>
      <c r="H77" s="15"/>
      <c r="I77" s="15"/>
      <c r="J77" s="15"/>
    </row>
    <row r="78" spans="1:13" x14ac:dyDescent="0.2">
      <c r="A78" s="326" t="s">
        <v>593</v>
      </c>
      <c r="B78" s="15"/>
      <c r="C78" s="15"/>
      <c r="D78" s="15"/>
      <c r="E78" s="67"/>
      <c r="F78" s="15"/>
      <c r="G78" s="15"/>
      <c r="H78" s="15"/>
      <c r="I78" s="15"/>
      <c r="J78" s="15"/>
    </row>
    <row r="79" spans="1:13" x14ac:dyDescent="0.2">
      <c r="A79" s="447" t="s">
        <v>594</v>
      </c>
      <c r="B79" s="452"/>
      <c r="C79" s="452"/>
      <c r="D79" s="452"/>
      <c r="E79" s="455"/>
      <c r="F79" s="452"/>
      <c r="G79" s="452"/>
      <c r="H79" s="452"/>
      <c r="I79" s="452"/>
      <c r="J79" s="15"/>
    </row>
    <row r="80" spans="1:13" x14ac:dyDescent="0.2">
      <c r="B80" s="15"/>
      <c r="C80" s="15"/>
      <c r="D80" s="15"/>
      <c r="E80" s="67"/>
      <c r="F80" s="15"/>
      <c r="G80" s="15"/>
      <c r="H80" s="15"/>
      <c r="I80" s="15"/>
      <c r="J80" s="15"/>
    </row>
    <row r="81" spans="2:10" x14ac:dyDescent="0.2">
      <c r="B81" s="15"/>
      <c r="C81" s="15"/>
      <c r="D81" s="15"/>
      <c r="E81" s="67"/>
      <c r="F81" s="15"/>
      <c r="G81" s="15"/>
      <c r="H81" s="15"/>
      <c r="I81" s="15"/>
      <c r="J81" s="15"/>
    </row>
    <row r="82" spans="2:10" x14ac:dyDescent="0.2">
      <c r="B82" s="15"/>
      <c r="C82" s="15"/>
      <c r="D82" s="15"/>
      <c r="E82" s="67"/>
      <c r="F82" s="15"/>
      <c r="G82" s="15"/>
      <c r="H82" s="15"/>
      <c r="I82" s="15"/>
      <c r="J82" s="15"/>
    </row>
    <row r="83" spans="2:10" x14ac:dyDescent="0.2">
      <c r="B83" s="15"/>
      <c r="C83" s="15"/>
      <c r="D83" s="15"/>
      <c r="E83" s="67"/>
      <c r="F83" s="15"/>
      <c r="G83" s="15"/>
      <c r="H83" s="15"/>
      <c r="I83" s="15"/>
      <c r="J83" s="15"/>
    </row>
    <row r="84" spans="2:10" x14ac:dyDescent="0.2">
      <c r="B84" s="15"/>
      <c r="C84" s="15"/>
      <c r="D84" s="15"/>
      <c r="E84" s="67"/>
      <c r="F84" s="15"/>
      <c r="G84" s="15"/>
      <c r="H84" s="15"/>
      <c r="I84" s="15"/>
      <c r="J84" s="15"/>
    </row>
    <row r="85" spans="2:10" x14ac:dyDescent="0.2">
      <c r="B85" s="15"/>
      <c r="C85" s="15"/>
      <c r="D85" s="15"/>
      <c r="E85" s="67"/>
      <c r="F85" s="15"/>
      <c r="G85" s="15"/>
      <c r="H85" s="15"/>
      <c r="I85" s="15"/>
      <c r="J85" s="15"/>
    </row>
    <row r="86" spans="2:10" x14ac:dyDescent="0.2">
      <c r="B86" s="15"/>
      <c r="C86" s="15"/>
      <c r="D86" s="15"/>
      <c r="E86" s="67"/>
      <c r="F86" s="15"/>
      <c r="G86" s="15"/>
      <c r="H86" s="15"/>
      <c r="I86" s="15"/>
      <c r="J86" s="15"/>
    </row>
    <row r="87" spans="2:10" x14ac:dyDescent="0.2">
      <c r="B87" s="15"/>
      <c r="C87" s="15"/>
      <c r="D87" s="15"/>
      <c r="E87" s="67"/>
      <c r="F87" s="15"/>
      <c r="G87" s="15"/>
      <c r="H87" s="15"/>
      <c r="I87" s="15"/>
      <c r="J87" s="15"/>
    </row>
    <row r="88" spans="2:10" x14ac:dyDescent="0.2">
      <c r="B88" s="15"/>
      <c r="C88" s="15"/>
      <c r="D88" s="15"/>
      <c r="E88" s="67"/>
      <c r="F88" s="15"/>
      <c r="G88" s="15"/>
      <c r="H88" s="15"/>
      <c r="I88" s="15"/>
      <c r="J88" s="15"/>
    </row>
    <row r="89" spans="2:10" x14ac:dyDescent="0.2">
      <c r="B89" s="15"/>
      <c r="C89" s="15"/>
      <c r="D89" s="15"/>
      <c r="E89" s="67"/>
      <c r="F89" s="15"/>
      <c r="G89" s="15"/>
      <c r="H89" s="15"/>
      <c r="I89" s="15"/>
      <c r="J89" s="15"/>
    </row>
    <row r="90" spans="2:10" x14ac:dyDescent="0.2">
      <c r="B90" s="15"/>
      <c r="C90" s="15"/>
      <c r="D90" s="15"/>
      <c r="E90" s="67"/>
      <c r="F90" s="15"/>
      <c r="G90" s="15"/>
      <c r="H90" s="15"/>
      <c r="I90" s="15"/>
      <c r="J90" s="15"/>
    </row>
    <row r="91" spans="2:10" x14ac:dyDescent="0.2">
      <c r="B91" s="15"/>
      <c r="C91" s="15"/>
      <c r="D91" s="15"/>
      <c r="E91" s="67"/>
      <c r="F91" s="15"/>
      <c r="G91" s="15"/>
      <c r="H91" s="15"/>
      <c r="I91" s="15"/>
      <c r="J91" s="15"/>
    </row>
    <row r="92" spans="2:10" x14ac:dyDescent="0.2">
      <c r="B92" s="15"/>
      <c r="C92" s="15"/>
      <c r="D92" s="15"/>
      <c r="E92" s="67"/>
      <c r="F92" s="15"/>
      <c r="G92" s="15"/>
      <c r="H92" s="15"/>
      <c r="I92" s="15"/>
      <c r="J92" s="15"/>
    </row>
    <row r="93" spans="2:10" x14ac:dyDescent="0.2">
      <c r="B93" s="15"/>
      <c r="C93" s="15"/>
      <c r="D93" s="15"/>
      <c r="E93" s="67"/>
      <c r="F93" s="15"/>
      <c r="G93" s="15"/>
      <c r="H93" s="15"/>
      <c r="I93" s="15"/>
      <c r="J93" s="15"/>
    </row>
    <row r="94" spans="2:10" x14ac:dyDescent="0.2">
      <c r="B94" s="15"/>
      <c r="C94" s="15"/>
      <c r="D94" s="15"/>
      <c r="E94" s="67"/>
      <c r="F94" s="15"/>
      <c r="G94" s="15"/>
      <c r="H94" s="15"/>
      <c r="I94" s="15"/>
      <c r="J94" s="15"/>
    </row>
    <row r="95" spans="2:10" x14ac:dyDescent="0.2">
      <c r="B95" s="15"/>
      <c r="C95" s="15"/>
      <c r="D95" s="15"/>
      <c r="E95" s="67"/>
      <c r="F95" s="15"/>
      <c r="G95" s="15"/>
      <c r="H95" s="15"/>
      <c r="I95" s="15"/>
      <c r="J95" s="15"/>
    </row>
    <row r="96" spans="2:10" x14ac:dyDescent="0.2">
      <c r="B96" s="15"/>
      <c r="C96" s="15"/>
      <c r="D96" s="15"/>
      <c r="E96" s="67"/>
      <c r="F96" s="15"/>
      <c r="G96" s="15"/>
      <c r="H96" s="15"/>
      <c r="I96" s="15"/>
      <c r="J96" s="15"/>
    </row>
    <row r="97" spans="2:10" x14ac:dyDescent="0.2">
      <c r="B97" s="15"/>
      <c r="C97" s="15"/>
      <c r="D97" s="15"/>
      <c r="E97" s="67"/>
      <c r="F97" s="15"/>
      <c r="G97" s="15"/>
      <c r="H97" s="15"/>
      <c r="I97" s="15"/>
      <c r="J97" s="15"/>
    </row>
    <row r="98" spans="2:10" x14ac:dyDescent="0.2">
      <c r="B98" s="15"/>
      <c r="C98" s="15"/>
      <c r="D98" s="15"/>
      <c r="E98" s="67"/>
      <c r="F98" s="15"/>
      <c r="G98" s="15"/>
      <c r="H98" s="15"/>
      <c r="I98" s="15"/>
      <c r="J98" s="15"/>
    </row>
    <row r="99" spans="2:10" x14ac:dyDescent="0.2">
      <c r="B99" s="15"/>
      <c r="C99" s="15"/>
      <c r="D99" s="15"/>
      <c r="E99" s="67"/>
      <c r="F99" s="15"/>
      <c r="G99" s="15"/>
      <c r="H99" s="15"/>
      <c r="I99" s="15"/>
      <c r="J99" s="15"/>
    </row>
    <row r="100" spans="2:10" x14ac:dyDescent="0.2">
      <c r="B100" s="15"/>
      <c r="C100" s="15"/>
      <c r="D100" s="15"/>
      <c r="E100" s="67"/>
      <c r="F100" s="15"/>
      <c r="G100" s="15"/>
      <c r="H100" s="15"/>
      <c r="I100" s="15"/>
      <c r="J100" s="15"/>
    </row>
    <row r="101" spans="2:10" x14ac:dyDescent="0.2">
      <c r="B101" s="15"/>
      <c r="C101" s="15"/>
      <c r="D101" s="15"/>
      <c r="E101" s="67"/>
      <c r="F101" s="15"/>
      <c r="G101" s="15"/>
      <c r="H101" s="15"/>
      <c r="I101" s="15"/>
      <c r="J101" s="15"/>
    </row>
    <row r="102" spans="2:10" x14ac:dyDescent="0.2">
      <c r="B102" s="15"/>
      <c r="C102" s="15"/>
      <c r="D102" s="15"/>
      <c r="E102" s="67"/>
      <c r="F102" s="15"/>
      <c r="G102" s="15"/>
      <c r="H102" s="15"/>
      <c r="I102" s="15"/>
      <c r="J102" s="15"/>
    </row>
    <row r="103" spans="2:10" x14ac:dyDescent="0.2">
      <c r="B103" s="15"/>
      <c r="C103" s="15"/>
      <c r="D103" s="15"/>
      <c r="E103" s="67"/>
      <c r="F103" s="15"/>
      <c r="G103" s="15"/>
      <c r="H103" s="15"/>
      <c r="I103" s="15"/>
      <c r="J103" s="15"/>
    </row>
    <row r="104" spans="2:10" x14ac:dyDescent="0.2">
      <c r="B104" s="15"/>
      <c r="C104" s="15"/>
      <c r="D104" s="15"/>
      <c r="E104" s="67"/>
      <c r="F104" s="15"/>
      <c r="G104" s="15"/>
      <c r="H104" s="15"/>
      <c r="I104" s="15"/>
      <c r="J104" s="15"/>
    </row>
    <row r="105" spans="2:10" x14ac:dyDescent="0.2">
      <c r="B105" s="15"/>
      <c r="C105" s="15"/>
      <c r="D105" s="15"/>
      <c r="E105" s="67"/>
      <c r="F105" s="15"/>
      <c r="G105" s="15"/>
      <c r="H105" s="15"/>
      <c r="I105" s="15"/>
      <c r="J105" s="15"/>
    </row>
    <row r="106" spans="2:10" x14ac:dyDescent="0.2">
      <c r="B106" s="15"/>
      <c r="C106" s="15"/>
      <c r="D106" s="15"/>
      <c r="E106" s="67"/>
      <c r="F106" s="15"/>
      <c r="G106" s="15"/>
      <c r="H106" s="15"/>
      <c r="I106" s="15"/>
      <c r="J106" s="15"/>
    </row>
    <row r="107" spans="2:10" x14ac:dyDescent="0.2">
      <c r="B107" s="15"/>
      <c r="C107" s="15"/>
      <c r="D107" s="15"/>
      <c r="E107" s="67"/>
      <c r="F107" s="15"/>
      <c r="G107" s="15"/>
      <c r="H107" s="15"/>
      <c r="I107" s="15"/>
      <c r="J107" s="15"/>
    </row>
    <row r="108" spans="2:10" x14ac:dyDescent="0.2">
      <c r="B108" s="15"/>
      <c r="C108" s="15"/>
      <c r="D108" s="15"/>
      <c r="E108" s="67"/>
      <c r="F108" s="15"/>
      <c r="G108" s="15"/>
      <c r="H108" s="15"/>
      <c r="I108" s="15"/>
      <c r="J108" s="15"/>
    </row>
    <row r="109" spans="2:10" x14ac:dyDescent="0.2">
      <c r="B109" s="15"/>
      <c r="C109" s="15"/>
      <c r="D109" s="15"/>
      <c r="E109" s="67"/>
      <c r="F109" s="15"/>
      <c r="G109" s="15"/>
      <c r="H109" s="15"/>
      <c r="I109" s="15"/>
      <c r="J109" s="15"/>
    </row>
    <row r="110" spans="2:10" x14ac:dyDescent="0.2">
      <c r="B110" s="15"/>
      <c r="C110" s="15"/>
      <c r="D110" s="15"/>
      <c r="E110" s="67"/>
      <c r="F110" s="15"/>
      <c r="G110" s="15"/>
      <c r="H110" s="15"/>
      <c r="I110" s="15"/>
      <c r="J110" s="15"/>
    </row>
    <row r="111" spans="2:10" x14ac:dyDescent="0.2">
      <c r="B111" s="15"/>
      <c r="C111" s="15"/>
      <c r="D111" s="15"/>
      <c r="E111" s="67"/>
      <c r="F111" s="15"/>
      <c r="G111" s="15"/>
      <c r="H111" s="15"/>
      <c r="I111" s="15"/>
      <c r="J111" s="15"/>
    </row>
    <row r="112" spans="2:10" x14ac:dyDescent="0.2">
      <c r="B112" s="15"/>
      <c r="C112" s="15"/>
      <c r="D112" s="15"/>
      <c r="E112" s="67"/>
      <c r="F112" s="15"/>
      <c r="G112" s="15"/>
      <c r="H112" s="15"/>
      <c r="I112" s="15"/>
      <c r="J112" s="15"/>
    </row>
    <row r="113" spans="2:10" x14ac:dyDescent="0.2">
      <c r="B113" s="15"/>
      <c r="C113" s="15"/>
      <c r="D113" s="15"/>
      <c r="E113" s="67"/>
      <c r="F113" s="15"/>
      <c r="G113" s="15"/>
      <c r="H113" s="15"/>
      <c r="I113" s="15"/>
      <c r="J113" s="15"/>
    </row>
    <row r="114" spans="2:10" x14ac:dyDescent="0.2">
      <c r="B114" s="15"/>
      <c r="C114" s="15"/>
      <c r="D114" s="15"/>
      <c r="E114" s="67"/>
      <c r="F114" s="15"/>
      <c r="G114" s="15"/>
      <c r="H114" s="15"/>
      <c r="I114" s="15"/>
      <c r="J114" s="15"/>
    </row>
    <row r="115" spans="2:10" x14ac:dyDescent="0.2">
      <c r="B115" s="15"/>
      <c r="C115" s="15"/>
      <c r="D115" s="15"/>
      <c r="E115" s="67"/>
      <c r="F115" s="15"/>
      <c r="G115" s="15"/>
      <c r="H115" s="15"/>
      <c r="I115" s="15"/>
      <c r="J115" s="15"/>
    </row>
    <row r="116" spans="2:10" x14ac:dyDescent="0.2">
      <c r="B116" s="15"/>
      <c r="C116" s="15"/>
      <c r="D116" s="15"/>
      <c r="E116" s="67"/>
      <c r="F116" s="15"/>
      <c r="G116" s="15"/>
      <c r="H116" s="15"/>
      <c r="I116" s="15"/>
      <c r="J116" s="15"/>
    </row>
    <row r="117" spans="2:10" x14ac:dyDescent="0.2">
      <c r="B117" s="15"/>
      <c r="C117" s="15"/>
      <c r="D117" s="15"/>
      <c r="E117" s="67"/>
      <c r="F117" s="15"/>
      <c r="G117" s="15"/>
      <c r="H117" s="15"/>
      <c r="I117" s="15"/>
      <c r="J117" s="15"/>
    </row>
    <row r="118" spans="2:10" x14ac:dyDescent="0.2">
      <c r="B118" s="15"/>
      <c r="C118" s="15"/>
      <c r="D118" s="15"/>
      <c r="E118" s="67"/>
      <c r="F118" s="15"/>
      <c r="G118" s="15"/>
      <c r="H118" s="15"/>
      <c r="I118" s="15"/>
      <c r="J118" s="15"/>
    </row>
    <row r="119" spans="2:10" x14ac:dyDescent="0.2">
      <c r="B119" s="15"/>
      <c r="C119" s="15"/>
      <c r="D119" s="15"/>
      <c r="E119" s="67"/>
      <c r="F119" s="15"/>
      <c r="G119" s="15"/>
      <c r="H119" s="15"/>
      <c r="I119" s="15"/>
      <c r="J119" s="15"/>
    </row>
    <row r="120" spans="2:10" x14ac:dyDescent="0.2">
      <c r="B120" s="15"/>
      <c r="C120" s="15"/>
      <c r="D120" s="15"/>
      <c r="E120" s="67"/>
      <c r="F120" s="15"/>
      <c r="G120" s="15"/>
      <c r="H120" s="15"/>
      <c r="I120" s="15"/>
      <c r="J120" s="15"/>
    </row>
    <row r="121" spans="2:10" x14ac:dyDescent="0.2">
      <c r="B121" s="15"/>
      <c r="C121" s="15"/>
      <c r="D121" s="15"/>
      <c r="E121" s="67"/>
      <c r="F121" s="15"/>
      <c r="G121" s="15"/>
      <c r="H121" s="15"/>
      <c r="I121" s="15"/>
      <c r="J121" s="15"/>
    </row>
    <row r="122" spans="2:10" x14ac:dyDescent="0.2">
      <c r="B122" s="15"/>
      <c r="C122" s="15"/>
      <c r="D122" s="15"/>
      <c r="E122" s="67"/>
      <c r="F122" s="15"/>
      <c r="G122" s="15"/>
      <c r="H122" s="15"/>
      <c r="I122" s="15"/>
      <c r="J122" s="15"/>
    </row>
    <row r="123" spans="2:10" x14ac:dyDescent="0.2">
      <c r="B123" s="15"/>
      <c r="C123" s="15"/>
      <c r="D123" s="15"/>
      <c r="E123" s="67"/>
      <c r="F123" s="15"/>
      <c r="G123" s="15"/>
      <c r="H123" s="15"/>
      <c r="I123" s="15"/>
      <c r="J123" s="15"/>
    </row>
    <row r="124" spans="2:10" x14ac:dyDescent="0.2">
      <c r="B124" s="15"/>
      <c r="C124" s="15"/>
      <c r="D124" s="15"/>
      <c r="E124" s="67"/>
      <c r="F124" s="15"/>
      <c r="G124" s="15"/>
      <c r="H124" s="15"/>
      <c r="I124" s="15"/>
      <c r="J124" s="15"/>
    </row>
    <row r="125" spans="2:10" x14ac:dyDescent="0.2">
      <c r="B125" s="15"/>
      <c r="C125" s="15"/>
      <c r="D125" s="15"/>
      <c r="E125" s="67"/>
      <c r="F125" s="15"/>
      <c r="G125" s="15"/>
      <c r="H125" s="15"/>
      <c r="I125" s="15"/>
      <c r="J125" s="15"/>
    </row>
    <row r="126" spans="2:10" x14ac:dyDescent="0.2">
      <c r="B126" s="15"/>
      <c r="C126" s="15"/>
      <c r="D126" s="15"/>
      <c r="E126" s="67"/>
      <c r="F126" s="15"/>
      <c r="G126" s="15"/>
      <c r="H126" s="15"/>
      <c r="I126" s="15"/>
      <c r="J126" s="15"/>
    </row>
    <row r="127" spans="2:10" x14ac:dyDescent="0.2">
      <c r="B127" s="15"/>
      <c r="C127" s="15"/>
      <c r="D127" s="15"/>
      <c r="E127" s="67"/>
      <c r="F127" s="15"/>
      <c r="G127" s="15"/>
      <c r="H127" s="15"/>
      <c r="I127" s="15"/>
      <c r="J127" s="15"/>
    </row>
    <row r="128" spans="2:10" x14ac:dyDescent="0.2">
      <c r="B128" s="15"/>
      <c r="C128" s="15"/>
      <c r="D128" s="15"/>
      <c r="E128" s="67"/>
      <c r="F128" s="15"/>
      <c r="G128" s="15"/>
      <c r="H128" s="15"/>
      <c r="I128" s="15"/>
      <c r="J128" s="15"/>
    </row>
    <row r="129" spans="2:10" x14ac:dyDescent="0.2">
      <c r="B129" s="15"/>
      <c r="C129" s="15"/>
      <c r="D129" s="15"/>
      <c r="E129" s="67"/>
      <c r="F129" s="15"/>
      <c r="G129" s="15"/>
      <c r="H129" s="15"/>
      <c r="I129" s="15"/>
      <c r="J129" s="15"/>
    </row>
    <row r="130" spans="2:10" x14ac:dyDescent="0.2">
      <c r="B130" s="15"/>
      <c r="C130" s="15"/>
      <c r="D130" s="15"/>
      <c r="E130" s="67"/>
      <c r="F130" s="15"/>
      <c r="G130" s="15"/>
      <c r="H130" s="15"/>
      <c r="I130" s="15"/>
      <c r="J130" s="15"/>
    </row>
    <row r="131" spans="2:10" x14ac:dyDescent="0.2">
      <c r="B131" s="15"/>
      <c r="C131" s="15"/>
      <c r="D131" s="15"/>
      <c r="E131" s="67"/>
      <c r="F131" s="15"/>
      <c r="G131" s="15"/>
      <c r="H131" s="15"/>
      <c r="I131" s="15"/>
      <c r="J131" s="15"/>
    </row>
    <row r="132" spans="2:10" x14ac:dyDescent="0.2">
      <c r="B132" s="15"/>
      <c r="C132" s="15"/>
      <c r="D132" s="15"/>
      <c r="E132" s="67"/>
      <c r="F132" s="15"/>
      <c r="G132" s="15"/>
      <c r="H132" s="15"/>
      <c r="I132" s="15"/>
      <c r="J132" s="15"/>
    </row>
    <row r="133" spans="2:10" x14ac:dyDescent="0.2">
      <c r="B133" s="15"/>
      <c r="C133" s="15"/>
      <c r="D133" s="15"/>
      <c r="E133" s="67"/>
      <c r="F133" s="15"/>
      <c r="G133" s="15"/>
      <c r="H133" s="15"/>
      <c r="I133" s="15"/>
      <c r="J133" s="15"/>
    </row>
    <row r="134" spans="2:10" x14ac:dyDescent="0.2">
      <c r="B134" s="15"/>
      <c r="C134" s="15"/>
      <c r="D134" s="15"/>
      <c r="E134" s="67"/>
      <c r="F134" s="15"/>
      <c r="G134" s="15"/>
      <c r="H134" s="15"/>
      <c r="I134" s="15"/>
      <c r="J134" s="15"/>
    </row>
    <row r="135" spans="2:10" x14ac:dyDescent="0.2">
      <c r="B135" s="15"/>
      <c r="C135" s="15"/>
      <c r="D135" s="15"/>
      <c r="E135" s="67"/>
      <c r="F135" s="15"/>
      <c r="G135" s="15"/>
      <c r="H135" s="15"/>
      <c r="I135" s="15"/>
      <c r="J135" s="15"/>
    </row>
    <row r="136" spans="2:10" x14ac:dyDescent="0.2">
      <c r="B136" s="15"/>
      <c r="C136" s="15"/>
      <c r="D136" s="15"/>
      <c r="E136" s="67"/>
      <c r="F136" s="15"/>
      <c r="G136" s="15"/>
      <c r="H136" s="15"/>
      <c r="I136" s="15"/>
      <c r="J136" s="15"/>
    </row>
    <row r="137" spans="2:10" x14ac:dyDescent="0.2">
      <c r="B137" s="15"/>
      <c r="C137" s="15"/>
      <c r="D137" s="15"/>
      <c r="E137" s="67"/>
      <c r="F137" s="15"/>
      <c r="G137" s="15"/>
      <c r="H137" s="15"/>
      <c r="I137" s="15"/>
      <c r="J137" s="15"/>
    </row>
    <row r="138" spans="2:10" x14ac:dyDescent="0.2">
      <c r="B138" s="15"/>
      <c r="C138" s="15"/>
      <c r="D138" s="15"/>
      <c r="E138" s="67"/>
      <c r="F138" s="15"/>
      <c r="G138" s="15"/>
      <c r="H138" s="15"/>
      <c r="I138" s="15"/>
      <c r="J138" s="15"/>
    </row>
    <row r="139" spans="2:10" x14ac:dyDescent="0.2">
      <c r="B139" s="15"/>
      <c r="C139" s="15"/>
      <c r="D139" s="15"/>
      <c r="E139" s="67"/>
      <c r="F139" s="15"/>
      <c r="G139" s="15"/>
      <c r="H139" s="15"/>
      <c r="I139" s="15"/>
      <c r="J139" s="15"/>
    </row>
    <row r="140" spans="2:10" x14ac:dyDescent="0.2">
      <c r="B140" s="15"/>
      <c r="C140" s="15"/>
      <c r="D140" s="15"/>
      <c r="E140" s="67"/>
      <c r="F140" s="15"/>
      <c r="G140" s="15"/>
      <c r="H140" s="15"/>
      <c r="I140" s="15"/>
      <c r="J140" s="15"/>
    </row>
    <row r="141" spans="2:10" x14ac:dyDescent="0.2">
      <c r="B141" s="15"/>
      <c r="C141" s="15"/>
      <c r="D141" s="15"/>
      <c r="E141" s="67"/>
      <c r="F141" s="15"/>
      <c r="G141" s="15"/>
      <c r="H141" s="15"/>
      <c r="I141" s="15"/>
      <c r="J141" s="15"/>
    </row>
    <row r="142" spans="2:10" x14ac:dyDescent="0.2">
      <c r="B142" s="15"/>
      <c r="C142" s="15"/>
      <c r="D142" s="15"/>
      <c r="E142" s="67"/>
      <c r="F142" s="15"/>
      <c r="G142" s="15"/>
      <c r="H142" s="15"/>
      <c r="I142" s="15"/>
      <c r="J142" s="15"/>
    </row>
    <row r="143" spans="2:10" x14ac:dyDescent="0.2">
      <c r="B143" s="15"/>
      <c r="C143" s="15"/>
      <c r="D143" s="15"/>
      <c r="E143" s="67"/>
      <c r="F143" s="15"/>
      <c r="G143" s="15"/>
      <c r="H143" s="15"/>
      <c r="I143" s="15"/>
      <c r="J143" s="15"/>
    </row>
    <row r="144" spans="2:10" x14ac:dyDescent="0.2">
      <c r="B144" s="15"/>
      <c r="C144" s="15"/>
      <c r="D144" s="15"/>
      <c r="E144" s="67"/>
      <c r="F144" s="15"/>
      <c r="G144" s="15"/>
      <c r="H144" s="15"/>
      <c r="I144" s="15"/>
      <c r="J144" s="15"/>
    </row>
    <row r="145" spans="2:10" x14ac:dyDescent="0.2">
      <c r="B145" s="15"/>
      <c r="C145" s="15"/>
      <c r="D145" s="15"/>
      <c r="E145" s="67"/>
      <c r="F145" s="15"/>
      <c r="G145" s="15"/>
      <c r="H145" s="15"/>
      <c r="I145" s="15"/>
      <c r="J145" s="15"/>
    </row>
    <row r="146" spans="2:10" x14ac:dyDescent="0.2">
      <c r="B146" s="15"/>
      <c r="C146" s="15"/>
      <c r="D146" s="15"/>
      <c r="E146" s="67"/>
      <c r="F146" s="15"/>
      <c r="G146" s="15"/>
      <c r="H146" s="15"/>
      <c r="I146" s="15"/>
      <c r="J146" s="15"/>
    </row>
    <row r="147" spans="2:10" x14ac:dyDescent="0.2">
      <c r="B147" s="15"/>
      <c r="C147" s="15"/>
      <c r="D147" s="15"/>
      <c r="E147" s="67"/>
      <c r="F147" s="15"/>
      <c r="G147" s="15"/>
      <c r="H147" s="15"/>
      <c r="I147" s="15"/>
      <c r="J147" s="15"/>
    </row>
    <row r="148" spans="2:10" x14ac:dyDescent="0.2">
      <c r="B148" s="15"/>
      <c r="C148" s="15"/>
      <c r="D148" s="15"/>
      <c r="E148" s="67"/>
      <c r="F148" s="15"/>
      <c r="G148" s="15"/>
      <c r="H148" s="15"/>
      <c r="I148" s="15"/>
      <c r="J148" s="15"/>
    </row>
    <row r="149" spans="2:10" x14ac:dyDescent="0.2">
      <c r="B149" s="15"/>
      <c r="C149" s="15"/>
      <c r="D149" s="15"/>
      <c r="E149" s="67"/>
      <c r="F149" s="15"/>
      <c r="G149" s="15"/>
      <c r="H149" s="15"/>
      <c r="I149" s="15"/>
      <c r="J149" s="15"/>
    </row>
    <row r="150" spans="2:10" x14ac:dyDescent="0.2">
      <c r="B150" s="15"/>
      <c r="C150" s="15"/>
      <c r="D150" s="15"/>
      <c r="E150" s="67"/>
      <c r="F150" s="15"/>
      <c r="G150" s="15"/>
      <c r="H150" s="15"/>
      <c r="I150" s="15"/>
      <c r="J150" s="15"/>
    </row>
    <row r="151" spans="2:10" x14ac:dyDescent="0.2">
      <c r="B151" s="15"/>
      <c r="C151" s="15"/>
      <c r="D151" s="15"/>
      <c r="E151" s="67"/>
      <c r="F151" s="15"/>
      <c r="G151" s="15"/>
      <c r="H151" s="15"/>
      <c r="I151" s="15"/>
      <c r="J151" s="15"/>
    </row>
  </sheetData>
  <mergeCells count="6">
    <mergeCell ref="A3:I3"/>
    <mergeCell ref="A4:I4"/>
    <mergeCell ref="A7:A8"/>
    <mergeCell ref="F7:F8"/>
    <mergeCell ref="C6:E6"/>
    <mergeCell ref="G6:I6"/>
  </mergeCells>
  <phoneticPr fontId="0" type="noConversion"/>
  <pageMargins left="0.75" right="0.75" top="1" bottom="1" header="0.5" footer="0.5"/>
  <pageSetup paperSize="9" scale="80"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I54"/>
  <sheetViews>
    <sheetView showGridLines="0" workbookViewId="0"/>
  </sheetViews>
  <sheetFormatPr defaultRowHeight="12.75" x14ac:dyDescent="0.2"/>
  <cols>
    <col min="1" max="1" width="46.42578125" style="328" customWidth="1"/>
    <col min="2" max="2" width="2.140625" style="328" customWidth="1"/>
    <col min="3" max="3" width="9.140625" style="328" customWidth="1"/>
    <col min="4" max="5" width="9.140625" style="328"/>
    <col min="6" max="6" width="2.42578125" style="328" customWidth="1"/>
    <col min="7" max="7" width="9.140625" style="328" customWidth="1"/>
    <col min="8" max="16384" width="9.140625" style="328"/>
  </cols>
  <sheetData>
    <row r="1" spans="1:9" x14ac:dyDescent="0.2">
      <c r="A1" s="328" t="s">
        <v>584</v>
      </c>
    </row>
    <row r="3" spans="1:9" ht="18.75" x14ac:dyDescent="0.25">
      <c r="A3" s="702" t="s">
        <v>804</v>
      </c>
      <c r="B3" s="702"/>
      <c r="C3" s="702"/>
      <c r="D3" s="702"/>
      <c r="E3" s="702"/>
      <c r="F3" s="702"/>
      <c r="G3" s="702"/>
      <c r="H3" s="702"/>
      <c r="I3" s="702"/>
    </row>
    <row r="4" spans="1:9" ht="6.75" customHeight="1" x14ac:dyDescent="0.25">
      <c r="A4" s="329"/>
      <c r="B4" s="329"/>
      <c r="C4" s="329"/>
      <c r="D4" s="329"/>
      <c r="E4" s="329"/>
      <c r="F4" s="329"/>
      <c r="G4" s="329"/>
      <c r="H4" s="329"/>
      <c r="I4" s="329"/>
    </row>
    <row r="5" spans="1:9" ht="2.1" customHeight="1" x14ac:dyDescent="0.2">
      <c r="A5" s="330"/>
      <c r="B5" s="330"/>
      <c r="C5" s="330"/>
      <c r="D5" s="330"/>
      <c r="E5" s="330"/>
      <c r="F5" s="330"/>
      <c r="G5" s="330"/>
      <c r="H5" s="330"/>
      <c r="I5" s="330"/>
    </row>
    <row r="6" spans="1:9" ht="3" customHeight="1" x14ac:dyDescent="0.2">
      <c r="A6" s="331"/>
      <c r="B6" s="331"/>
      <c r="C6" s="331"/>
      <c r="D6" s="331"/>
      <c r="E6" s="331"/>
      <c r="F6" s="331"/>
      <c r="G6" s="331"/>
      <c r="H6" s="331"/>
      <c r="I6" s="331"/>
    </row>
    <row r="7" spans="1:9" x14ac:dyDescent="0.2">
      <c r="A7" s="703" t="s">
        <v>53</v>
      </c>
      <c r="B7" s="703"/>
      <c r="C7" s="703"/>
      <c r="D7" s="703"/>
      <c r="E7" s="703"/>
      <c r="F7" s="703"/>
      <c r="G7" s="703"/>
      <c r="H7" s="703"/>
      <c r="I7" s="703"/>
    </row>
    <row r="8" spans="1:9" ht="3" customHeight="1" x14ac:dyDescent="0.2">
      <c r="A8" s="332"/>
      <c r="B8" s="332"/>
      <c r="C8" s="332"/>
      <c r="D8" s="332"/>
      <c r="E8" s="332"/>
      <c r="F8" s="332"/>
      <c r="G8" s="332"/>
      <c r="H8" s="332"/>
      <c r="I8" s="332"/>
    </row>
    <row r="9" spans="1:9" x14ac:dyDescent="0.2">
      <c r="A9" s="333"/>
      <c r="B9" s="333"/>
      <c r="C9" s="699" t="s">
        <v>548</v>
      </c>
      <c r="D9" s="699"/>
      <c r="E9" s="699"/>
      <c r="F9" s="334"/>
      <c r="G9" s="700" t="s">
        <v>541</v>
      </c>
      <c r="H9" s="700"/>
      <c r="I9" s="700"/>
    </row>
    <row r="10" spans="1:9" ht="33.75" x14ac:dyDescent="0.2">
      <c r="A10" s="335"/>
      <c r="B10" s="335"/>
      <c r="C10" s="336" t="s">
        <v>571</v>
      </c>
      <c r="D10" s="337" t="s">
        <v>572</v>
      </c>
      <c r="E10" s="338" t="s">
        <v>573</v>
      </c>
      <c r="F10" s="701"/>
      <c r="G10" s="336" t="s">
        <v>571</v>
      </c>
      <c r="H10" s="336" t="s">
        <v>572</v>
      </c>
      <c r="I10" s="339" t="s">
        <v>574</v>
      </c>
    </row>
    <row r="11" spans="1:9" ht="11.25" customHeight="1" x14ac:dyDescent="0.2">
      <c r="A11" s="335"/>
      <c r="B11" s="335"/>
      <c r="C11" s="335"/>
      <c r="D11" s="340" t="s">
        <v>0</v>
      </c>
      <c r="E11" s="341" t="s">
        <v>0</v>
      </c>
      <c r="F11" s="701"/>
      <c r="G11" s="341"/>
      <c r="H11" s="341" t="s">
        <v>0</v>
      </c>
      <c r="I11" s="341" t="s">
        <v>0</v>
      </c>
    </row>
    <row r="12" spans="1:9" x14ac:dyDescent="0.2">
      <c r="A12" s="335"/>
      <c r="B12" s="335"/>
      <c r="C12" s="335"/>
      <c r="D12" s="342"/>
      <c r="E12" s="343"/>
      <c r="F12" s="344"/>
      <c r="G12" s="344"/>
      <c r="H12" s="344"/>
      <c r="I12" s="344"/>
    </row>
    <row r="13" spans="1:9" ht="10.5" customHeight="1" x14ac:dyDescent="0.2">
      <c r="A13" s="345" t="s">
        <v>575</v>
      </c>
      <c r="B13" s="345"/>
      <c r="C13" s="345"/>
      <c r="D13" s="346"/>
      <c r="E13" s="345"/>
      <c r="F13" s="345"/>
      <c r="G13" s="345"/>
      <c r="H13" s="345"/>
      <c r="I13" s="345"/>
    </row>
    <row r="14" spans="1:9" ht="10.5" customHeight="1" x14ac:dyDescent="0.2">
      <c r="A14" s="347" t="s">
        <v>576</v>
      </c>
      <c r="B14" s="347"/>
      <c r="C14" s="348">
        <v>90.499000000000009</v>
      </c>
      <c r="D14" s="349">
        <v>164.63300000000001</v>
      </c>
      <c r="E14" s="348">
        <v>314.81400000000002</v>
      </c>
      <c r="F14" s="348"/>
      <c r="G14" s="348">
        <v>67.625000000000014</v>
      </c>
      <c r="H14" s="348">
        <v>149.60300000000001</v>
      </c>
      <c r="I14" s="348">
        <v>277.68799999999999</v>
      </c>
    </row>
    <row r="15" spans="1:9" ht="10.5" customHeight="1" x14ac:dyDescent="0.2">
      <c r="A15" s="347" t="s">
        <v>577</v>
      </c>
      <c r="B15" s="347"/>
      <c r="C15" s="348">
        <v>19.957999999999998</v>
      </c>
      <c r="D15" s="349">
        <v>39.915999999999997</v>
      </c>
      <c r="E15" s="348">
        <v>89.692999999999998</v>
      </c>
      <c r="F15" s="348"/>
      <c r="G15" s="348">
        <v>43.052</v>
      </c>
      <c r="H15" s="348">
        <v>86.103999999999999</v>
      </c>
      <c r="I15" s="348">
        <v>261.90100000000001</v>
      </c>
    </row>
    <row r="16" spans="1:9" ht="10.5" customHeight="1" x14ac:dyDescent="0.2">
      <c r="A16" s="347" t="s">
        <v>578</v>
      </c>
      <c r="B16" s="347"/>
      <c r="C16" s="348">
        <v>342.19799999999998</v>
      </c>
      <c r="D16" s="349">
        <v>712.72699999999998</v>
      </c>
      <c r="E16" s="348">
        <v>1584.7380000000001</v>
      </c>
      <c r="F16" s="348"/>
      <c r="G16" s="348">
        <v>361.01000000000005</v>
      </c>
      <c r="H16" s="348">
        <v>730.11800000000005</v>
      </c>
      <c r="I16" s="348">
        <v>1421.8050000000001</v>
      </c>
    </row>
    <row r="17" spans="1:9" ht="10.5" customHeight="1" x14ac:dyDescent="0.2">
      <c r="A17" s="347" t="s">
        <v>579</v>
      </c>
      <c r="B17" s="347"/>
      <c r="C17" s="348">
        <v>298.34500000000003</v>
      </c>
      <c r="D17" s="349">
        <v>597.798</v>
      </c>
      <c r="E17" s="348">
        <v>1233.405</v>
      </c>
      <c r="F17" s="348"/>
      <c r="G17" s="348">
        <v>279.89099999999996</v>
      </c>
      <c r="H17" s="348">
        <v>567.44399999999996</v>
      </c>
      <c r="I17" s="348">
        <v>1171.9169999999999</v>
      </c>
    </row>
    <row r="18" spans="1:9" ht="10.5" customHeight="1" x14ac:dyDescent="0.2">
      <c r="A18" s="347" t="s">
        <v>580</v>
      </c>
      <c r="B18" s="347"/>
      <c r="C18" s="348">
        <v>491.49599999999998</v>
      </c>
      <c r="D18" s="349">
        <v>908.452</v>
      </c>
      <c r="E18" s="348">
        <v>1965.6869999999999</v>
      </c>
      <c r="F18" s="348"/>
      <c r="G18" s="348">
        <v>509.32600000000002</v>
      </c>
      <c r="H18" s="348">
        <v>1047.8820000000001</v>
      </c>
      <c r="I18" s="348">
        <v>2146.9209999999998</v>
      </c>
    </row>
    <row r="19" spans="1:9" ht="10.5" customHeight="1" x14ac:dyDescent="0.2">
      <c r="A19" s="350" t="s">
        <v>581</v>
      </c>
      <c r="B19" s="350"/>
      <c r="C19" s="351">
        <v>1242.4959999999999</v>
      </c>
      <c r="D19" s="352">
        <v>2423.5259999999998</v>
      </c>
      <c r="E19" s="351">
        <v>5188.3369999999995</v>
      </c>
      <c r="F19" s="351"/>
      <c r="G19" s="351">
        <v>1260.9039999999998</v>
      </c>
      <c r="H19" s="351">
        <v>2581.1509999999998</v>
      </c>
      <c r="I19" s="351">
        <v>5280.232</v>
      </c>
    </row>
    <row r="20" spans="1:9" ht="3" customHeight="1" x14ac:dyDescent="0.2">
      <c r="A20" s="347"/>
      <c r="B20" s="347"/>
      <c r="C20" s="348"/>
      <c r="D20" s="349"/>
      <c r="E20" s="348"/>
      <c r="F20" s="348"/>
      <c r="G20" s="348"/>
      <c r="H20" s="348"/>
      <c r="I20" s="348"/>
    </row>
    <row r="21" spans="1:9" ht="10.5" customHeight="1" x14ac:dyDescent="0.2">
      <c r="A21" s="345" t="s">
        <v>582</v>
      </c>
      <c r="B21" s="345"/>
      <c r="C21" s="348"/>
      <c r="D21" s="349"/>
      <c r="E21" s="348"/>
      <c r="F21" s="348"/>
      <c r="G21" s="348"/>
      <c r="H21" s="348"/>
      <c r="I21" s="348"/>
    </row>
    <row r="22" spans="1:9" ht="10.5" customHeight="1" x14ac:dyDescent="0.2">
      <c r="A22" s="347" t="s">
        <v>576</v>
      </c>
      <c r="B22" s="347"/>
      <c r="C22" s="348">
        <v>16.733999999999998</v>
      </c>
      <c r="D22" s="349">
        <v>26.405999999999999</v>
      </c>
      <c r="E22" s="348">
        <v>50.164000000000001</v>
      </c>
      <c r="F22" s="348"/>
      <c r="G22" s="348">
        <v>13.492000000000001</v>
      </c>
      <c r="H22" s="348">
        <v>27.509</v>
      </c>
      <c r="I22" s="348">
        <v>138.14699999999999</v>
      </c>
    </row>
    <row r="23" spans="1:9" ht="10.5" customHeight="1" x14ac:dyDescent="0.2">
      <c r="A23" s="347" t="s">
        <v>577</v>
      </c>
      <c r="B23" s="347"/>
      <c r="C23" s="348">
        <v>13.923</v>
      </c>
      <c r="D23" s="349">
        <v>27.846</v>
      </c>
      <c r="E23" s="348">
        <v>55.616999999999997</v>
      </c>
      <c r="F23" s="348"/>
      <c r="G23" s="348">
        <v>26.888000000000002</v>
      </c>
      <c r="H23" s="348">
        <v>53.777000000000001</v>
      </c>
      <c r="I23" s="348">
        <v>163.17099999999999</v>
      </c>
    </row>
    <row r="24" spans="1:9" ht="10.5" customHeight="1" x14ac:dyDescent="0.2">
      <c r="A24" s="347" t="s">
        <v>578</v>
      </c>
      <c r="B24" s="347"/>
      <c r="C24" s="348">
        <v>19.664999999999999</v>
      </c>
      <c r="D24" s="349">
        <v>45.390999999999998</v>
      </c>
      <c r="E24" s="348">
        <v>92.290999999999997</v>
      </c>
      <c r="F24" s="348"/>
      <c r="G24" s="348">
        <v>20.988</v>
      </c>
      <c r="H24" s="348">
        <v>46.878</v>
      </c>
      <c r="I24" s="348">
        <v>103.34</v>
      </c>
    </row>
    <row r="25" spans="1:9" ht="10.5" customHeight="1" x14ac:dyDescent="0.2">
      <c r="A25" s="347" t="s">
        <v>579</v>
      </c>
      <c r="B25" s="347"/>
      <c r="C25" s="348">
        <v>4.7020000000000008</v>
      </c>
      <c r="D25" s="349">
        <v>9.0920000000000005</v>
      </c>
      <c r="E25" s="348">
        <v>17.513000000000002</v>
      </c>
      <c r="F25" s="348"/>
      <c r="G25" s="348">
        <v>0</v>
      </c>
      <c r="H25" s="348">
        <v>0</v>
      </c>
      <c r="I25" s="348">
        <v>15.913</v>
      </c>
    </row>
    <row r="26" spans="1:9" ht="10.5" customHeight="1" x14ac:dyDescent="0.2">
      <c r="A26" s="347" t="s">
        <v>580</v>
      </c>
      <c r="B26" s="347"/>
      <c r="C26" s="348">
        <v>15.821000000000005</v>
      </c>
      <c r="D26" s="349">
        <v>51.551000000000002</v>
      </c>
      <c r="E26" s="348">
        <v>287.24900000000002</v>
      </c>
      <c r="F26" s="348"/>
      <c r="G26" s="348">
        <v>1.9840000000000018</v>
      </c>
      <c r="H26" s="348">
        <v>30.716000000000001</v>
      </c>
      <c r="I26" s="348">
        <v>128.755</v>
      </c>
    </row>
    <row r="27" spans="1:9" ht="10.5" customHeight="1" x14ac:dyDescent="0.2">
      <c r="A27" s="353" t="s">
        <v>583</v>
      </c>
      <c r="B27" s="353"/>
      <c r="C27" s="354">
        <v>70.844999999999999</v>
      </c>
      <c r="D27" s="355">
        <v>160.286</v>
      </c>
      <c r="E27" s="354">
        <v>502.83400000000006</v>
      </c>
      <c r="F27" s="354"/>
      <c r="G27" s="354">
        <v>63.352000000000004</v>
      </c>
      <c r="H27" s="354">
        <v>158.88</v>
      </c>
      <c r="I27" s="354">
        <v>549.32600000000002</v>
      </c>
    </row>
    <row r="28" spans="1:9" ht="3" customHeight="1" x14ac:dyDescent="0.2">
      <c r="A28" s="356"/>
      <c r="B28" s="356"/>
      <c r="C28" s="356"/>
      <c r="D28" s="356"/>
      <c r="E28" s="356"/>
      <c r="F28" s="356"/>
      <c r="G28" s="356"/>
      <c r="H28" s="356"/>
      <c r="I28" s="356"/>
    </row>
    <row r="29" spans="1:9" x14ac:dyDescent="0.2">
      <c r="A29" s="704" t="s">
        <v>243</v>
      </c>
      <c r="B29" s="704"/>
      <c r="C29" s="704"/>
      <c r="D29" s="704"/>
      <c r="E29" s="704"/>
      <c r="F29" s="704"/>
      <c r="G29" s="704"/>
      <c r="H29" s="704"/>
      <c r="I29" s="704"/>
    </row>
    <row r="30" spans="1:9" ht="3" customHeight="1" x14ac:dyDescent="0.2">
      <c r="A30" s="332"/>
      <c r="B30" s="332"/>
      <c r="C30" s="332"/>
      <c r="D30" s="332"/>
      <c r="E30" s="332"/>
      <c r="F30" s="332"/>
      <c r="G30" s="332"/>
      <c r="H30" s="332"/>
      <c r="I30" s="332"/>
    </row>
    <row r="31" spans="1:9" x14ac:dyDescent="0.2">
      <c r="A31" s="333"/>
      <c r="B31" s="333"/>
      <c r="C31" s="699" t="s">
        <v>548</v>
      </c>
      <c r="D31" s="699"/>
      <c r="E31" s="699"/>
      <c r="F31" s="334"/>
      <c r="G31" s="700" t="s">
        <v>541</v>
      </c>
      <c r="H31" s="700"/>
      <c r="I31" s="700"/>
    </row>
    <row r="32" spans="1:9" ht="33.75" x14ac:dyDescent="0.2">
      <c r="A32" s="357"/>
      <c r="B32" s="357"/>
      <c r="C32" s="336" t="s">
        <v>571</v>
      </c>
      <c r="D32" s="337" t="s">
        <v>572</v>
      </c>
      <c r="E32" s="338" t="s">
        <v>573</v>
      </c>
      <c r="F32" s="701"/>
      <c r="G32" s="336" t="s">
        <v>571</v>
      </c>
      <c r="H32" s="336" t="s">
        <v>572</v>
      </c>
      <c r="I32" s="339" t="s">
        <v>574</v>
      </c>
    </row>
    <row r="33" spans="1:9" ht="11.25" customHeight="1" x14ac:dyDescent="0.2">
      <c r="A33" s="357"/>
      <c r="B33" s="357"/>
      <c r="C33" s="357"/>
      <c r="D33" s="340" t="s">
        <v>0</v>
      </c>
      <c r="E33" s="341" t="s">
        <v>0</v>
      </c>
      <c r="F33" s="701"/>
      <c r="G33" s="341"/>
      <c r="H33" s="341" t="s">
        <v>0</v>
      </c>
      <c r="I33" s="341" t="s">
        <v>0</v>
      </c>
    </row>
    <row r="34" spans="1:9" ht="3" customHeight="1" x14ac:dyDescent="0.2">
      <c r="A34" s="357"/>
      <c r="B34" s="357"/>
      <c r="C34" s="357"/>
      <c r="D34" s="358"/>
      <c r="E34" s="359"/>
      <c r="F34" s="360"/>
      <c r="G34" s="360"/>
      <c r="H34" s="360"/>
      <c r="I34" s="360"/>
    </row>
    <row r="35" spans="1:9" ht="10.5" customHeight="1" x14ac:dyDescent="0.2">
      <c r="A35" s="345" t="s">
        <v>575</v>
      </c>
      <c r="B35" s="345"/>
      <c r="C35" s="345"/>
      <c r="D35" s="346"/>
      <c r="E35" s="345"/>
      <c r="F35" s="345"/>
      <c r="G35" s="345"/>
      <c r="H35" s="345"/>
      <c r="I35" s="345"/>
    </row>
    <row r="36" spans="1:9" ht="10.5" customHeight="1" x14ac:dyDescent="0.2">
      <c r="A36" s="347" t="s">
        <v>576</v>
      </c>
      <c r="B36" s="347"/>
      <c r="C36" s="348">
        <v>90.527999999999992</v>
      </c>
      <c r="D36" s="349">
        <v>164.70599999999999</v>
      </c>
      <c r="E36" s="348">
        <v>314.81400000000002</v>
      </c>
      <c r="F36" s="348"/>
      <c r="G36" s="348">
        <v>67.653999999999996</v>
      </c>
      <c r="H36" s="348">
        <v>149.661</v>
      </c>
      <c r="I36" s="348">
        <v>281.19299999999998</v>
      </c>
    </row>
    <row r="37" spans="1:9" ht="10.5" customHeight="1" x14ac:dyDescent="0.2">
      <c r="A37" s="347" t="s">
        <v>577</v>
      </c>
      <c r="B37" s="347"/>
      <c r="C37" s="348">
        <v>19.957999999999998</v>
      </c>
      <c r="D37" s="349">
        <v>39.915999999999997</v>
      </c>
      <c r="E37" s="348">
        <v>89.692999999999998</v>
      </c>
      <c r="F37" s="348"/>
      <c r="G37" s="348">
        <v>43.043999999999997</v>
      </c>
      <c r="H37" s="348">
        <v>86.103999999999999</v>
      </c>
      <c r="I37" s="348">
        <v>261.90100000000001</v>
      </c>
    </row>
    <row r="38" spans="1:9" ht="10.5" customHeight="1" x14ac:dyDescent="0.2">
      <c r="A38" s="347" t="s">
        <v>578</v>
      </c>
      <c r="B38" s="347"/>
      <c r="C38" s="348">
        <v>531.55000000000007</v>
      </c>
      <c r="D38" s="349">
        <v>1078.1300000000001</v>
      </c>
      <c r="E38" s="348">
        <v>2415.3560000000002</v>
      </c>
      <c r="F38" s="348"/>
      <c r="G38" s="348">
        <v>546.14900000000011</v>
      </c>
      <c r="H38" s="348">
        <v>1093.0540000000001</v>
      </c>
      <c r="I38" s="348">
        <v>2185.8150000000001</v>
      </c>
    </row>
    <row r="39" spans="1:9" ht="10.5" customHeight="1" x14ac:dyDescent="0.2">
      <c r="A39" s="347" t="s">
        <v>579</v>
      </c>
      <c r="B39" s="347"/>
      <c r="C39" s="348">
        <v>298.34500000000003</v>
      </c>
      <c r="D39" s="349">
        <v>597.798</v>
      </c>
      <c r="E39" s="348">
        <v>1233.405</v>
      </c>
      <c r="F39" s="348"/>
      <c r="G39" s="348">
        <v>279.89099999999996</v>
      </c>
      <c r="H39" s="348">
        <v>567.44399999999996</v>
      </c>
      <c r="I39" s="348">
        <v>1171.9169999999999</v>
      </c>
    </row>
    <row r="40" spans="1:9" ht="10.5" customHeight="1" x14ac:dyDescent="0.2">
      <c r="A40" s="347" t="s">
        <v>580</v>
      </c>
      <c r="B40" s="347"/>
      <c r="C40" s="348">
        <v>1.552</v>
      </c>
      <c r="D40" s="349">
        <v>3.7570000000000001</v>
      </c>
      <c r="E40" s="348">
        <v>17.734999999999999</v>
      </c>
      <c r="F40" s="348"/>
      <c r="G40" s="348">
        <v>5.9420000000000002</v>
      </c>
      <c r="H40" s="348">
        <v>11.163</v>
      </c>
      <c r="I40" s="348">
        <v>26.318999999999999</v>
      </c>
    </row>
    <row r="41" spans="1:9" ht="10.5" customHeight="1" x14ac:dyDescent="0.2">
      <c r="A41" s="350" t="s">
        <v>581</v>
      </c>
      <c r="B41" s="350"/>
      <c r="C41" s="351">
        <v>941.93300000000022</v>
      </c>
      <c r="D41" s="352">
        <v>1884.3070000000002</v>
      </c>
      <c r="E41" s="351">
        <v>4071.0030000000002</v>
      </c>
      <c r="F41" s="351"/>
      <c r="G41" s="351">
        <v>942.68</v>
      </c>
      <c r="H41" s="351">
        <v>1907.4259999999999</v>
      </c>
      <c r="I41" s="351">
        <v>3927.145</v>
      </c>
    </row>
    <row r="42" spans="1:9" ht="3" customHeight="1" x14ac:dyDescent="0.2">
      <c r="A42" s="347"/>
      <c r="B42" s="347"/>
      <c r="C42" s="348"/>
      <c r="D42" s="349"/>
      <c r="E42" s="348"/>
      <c r="F42" s="348"/>
      <c r="G42" s="348"/>
      <c r="H42" s="348"/>
      <c r="I42" s="348"/>
    </row>
    <row r="43" spans="1:9" ht="10.5" customHeight="1" x14ac:dyDescent="0.2">
      <c r="A43" s="345" t="s">
        <v>582</v>
      </c>
      <c r="B43" s="345"/>
      <c r="C43" s="348"/>
      <c r="D43" s="349"/>
      <c r="E43" s="348"/>
      <c r="F43" s="348"/>
      <c r="G43" s="348"/>
      <c r="H43" s="348"/>
      <c r="I43" s="348"/>
    </row>
    <row r="44" spans="1:9" ht="10.5" customHeight="1" x14ac:dyDescent="0.2">
      <c r="A44" s="347" t="s">
        <v>576</v>
      </c>
      <c r="B44" s="347"/>
      <c r="C44" s="348">
        <v>16.733999999999998</v>
      </c>
      <c r="D44" s="349">
        <v>26.405999999999999</v>
      </c>
      <c r="E44" s="348">
        <v>52.152999999999999</v>
      </c>
      <c r="F44" s="348"/>
      <c r="G44" s="348">
        <v>14.23</v>
      </c>
      <c r="H44" s="348">
        <v>28.271000000000001</v>
      </c>
      <c r="I44" s="348">
        <v>138.14699999999999</v>
      </c>
    </row>
    <row r="45" spans="1:9" ht="10.5" customHeight="1" x14ac:dyDescent="0.2">
      <c r="A45" s="347" t="s">
        <v>577</v>
      </c>
      <c r="B45" s="347"/>
      <c r="C45" s="348">
        <v>13.923</v>
      </c>
      <c r="D45" s="349">
        <v>27.846</v>
      </c>
      <c r="E45" s="348">
        <v>55.616999999999997</v>
      </c>
      <c r="F45" s="348"/>
      <c r="G45" s="348">
        <v>26.888000000000002</v>
      </c>
      <c r="H45" s="348">
        <v>53.777000000000001</v>
      </c>
      <c r="I45" s="348">
        <v>163.17099999999999</v>
      </c>
    </row>
    <row r="46" spans="1:9" ht="10.5" customHeight="1" x14ac:dyDescent="0.2">
      <c r="A46" s="347" t="s">
        <v>578</v>
      </c>
      <c r="B46" s="347"/>
      <c r="C46" s="348">
        <v>57.83</v>
      </c>
      <c r="D46" s="349">
        <v>91.367999999999995</v>
      </c>
      <c r="E46" s="348">
        <v>139.86199999999999</v>
      </c>
      <c r="F46" s="348"/>
      <c r="G46" s="348">
        <v>25.590999999999998</v>
      </c>
      <c r="H46" s="348">
        <v>53.216999999999999</v>
      </c>
      <c r="I46" s="348">
        <v>164.828</v>
      </c>
    </row>
    <row r="47" spans="1:9" ht="10.5" customHeight="1" x14ac:dyDescent="0.2">
      <c r="A47" s="347" t="s">
        <v>579</v>
      </c>
      <c r="B47" s="347"/>
      <c r="C47" s="348">
        <v>4.7020000000000008</v>
      </c>
      <c r="D47" s="349">
        <v>9.0920000000000005</v>
      </c>
      <c r="E47" s="348">
        <v>17.513000000000002</v>
      </c>
      <c r="F47" s="348"/>
      <c r="G47" s="348">
        <v>0</v>
      </c>
      <c r="H47" s="348">
        <v>0</v>
      </c>
      <c r="I47" s="348">
        <v>15.913</v>
      </c>
    </row>
    <row r="48" spans="1:9" ht="10.5" customHeight="1" x14ac:dyDescent="0.2">
      <c r="A48" s="347" t="s">
        <v>580</v>
      </c>
      <c r="B48" s="347"/>
      <c r="C48" s="348">
        <v>0</v>
      </c>
      <c r="D48" s="349">
        <v>0</v>
      </c>
      <c r="E48" s="361">
        <v>0</v>
      </c>
      <c r="F48" s="348"/>
      <c r="G48" s="361">
        <v>1.4E-2</v>
      </c>
      <c r="H48" s="361">
        <v>1.4E-2</v>
      </c>
      <c r="I48" s="348">
        <v>0</v>
      </c>
    </row>
    <row r="49" spans="1:9" ht="10.5" customHeight="1" x14ac:dyDescent="0.2">
      <c r="A49" s="362" t="s">
        <v>583</v>
      </c>
      <c r="B49" s="362"/>
      <c r="C49" s="363">
        <v>93.189000000000021</v>
      </c>
      <c r="D49" s="364">
        <v>154.71200000000002</v>
      </c>
      <c r="E49" s="363">
        <v>265.14499999999998</v>
      </c>
      <c r="F49" s="363"/>
      <c r="G49" s="363">
        <v>66.722999999999999</v>
      </c>
      <c r="H49" s="363">
        <v>135.279</v>
      </c>
      <c r="I49" s="363">
        <v>482.07299999999998</v>
      </c>
    </row>
    <row r="50" spans="1:9" x14ac:dyDescent="0.2">
      <c r="A50" s="362"/>
      <c r="B50" s="362"/>
      <c r="C50" s="362"/>
      <c r="D50" s="363"/>
      <c r="E50" s="363"/>
      <c r="F50" s="363"/>
      <c r="G50" s="363"/>
      <c r="H50" s="363"/>
      <c r="I50" s="363"/>
    </row>
    <row r="51" spans="1:9" ht="12.75" customHeight="1" x14ac:dyDescent="0.2">
      <c r="A51" s="457" t="s">
        <v>597</v>
      </c>
      <c r="B51" s="365"/>
      <c r="C51" s="365"/>
      <c r="D51" s="366"/>
      <c r="E51" s="367"/>
      <c r="F51" s="366"/>
      <c r="G51" s="366"/>
      <c r="H51" s="366"/>
      <c r="I51" s="366"/>
    </row>
    <row r="52" spans="1:9" x14ac:dyDescent="0.2">
      <c r="A52" s="457" t="s">
        <v>598</v>
      </c>
      <c r="B52" s="365"/>
      <c r="C52" s="365"/>
      <c r="D52" s="366"/>
      <c r="E52" s="366"/>
      <c r="F52" s="366"/>
      <c r="G52" s="366"/>
      <c r="H52" s="366"/>
      <c r="I52" s="366"/>
    </row>
    <row r="53" spans="1:9" x14ac:dyDescent="0.2">
      <c r="A53" s="347" t="s">
        <v>626</v>
      </c>
      <c r="B53" s="368"/>
      <c r="C53" s="368"/>
      <c r="D53" s="347"/>
      <c r="E53" s="347"/>
      <c r="F53" s="347"/>
      <c r="G53" s="347"/>
      <c r="H53" s="347"/>
      <c r="I53" s="347"/>
    </row>
    <row r="54" spans="1:9" x14ac:dyDescent="0.2">
      <c r="A54" s="458" t="s">
        <v>596</v>
      </c>
      <c r="B54" s="456"/>
      <c r="C54" s="456"/>
      <c r="D54" s="456"/>
      <c r="E54" s="456"/>
      <c r="F54" s="456"/>
      <c r="G54" s="456"/>
      <c r="H54" s="456"/>
      <c r="I54" s="456"/>
    </row>
  </sheetData>
  <mergeCells count="9">
    <mergeCell ref="C31:E31"/>
    <mergeCell ref="G31:I31"/>
    <mergeCell ref="F32:F33"/>
    <mergeCell ref="A3:I3"/>
    <mergeCell ref="A7:I7"/>
    <mergeCell ref="C9:E9"/>
    <mergeCell ref="G9:I9"/>
    <mergeCell ref="F10:F11"/>
    <mergeCell ref="A29:I2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7"/>
  <sheetViews>
    <sheetView showGridLines="0" workbookViewId="0"/>
  </sheetViews>
  <sheetFormatPr defaultRowHeight="12.75" x14ac:dyDescent="0.2"/>
  <cols>
    <col min="2" max="2" width="12.85546875" customWidth="1"/>
    <col min="3" max="3" width="11.140625" customWidth="1"/>
    <col min="4" max="4" width="12.85546875" customWidth="1"/>
    <col min="8" max="8" width="28" bestFit="1" customWidth="1"/>
  </cols>
  <sheetData>
    <row r="1" spans="1:12" x14ac:dyDescent="0.2">
      <c r="A1" s="201" t="s">
        <v>627</v>
      </c>
      <c r="B1" s="459"/>
      <c r="C1" s="459"/>
      <c r="D1" s="459"/>
      <c r="E1" s="459"/>
      <c r="F1" s="459"/>
      <c r="G1" s="459"/>
      <c r="H1" s="459"/>
      <c r="I1" s="459"/>
      <c r="J1" s="459"/>
      <c r="K1" s="459"/>
      <c r="L1" s="459"/>
    </row>
    <row r="2" spans="1:12" ht="15" x14ac:dyDescent="0.2">
      <c r="A2" s="459"/>
      <c r="B2" s="685"/>
      <c r="C2" s="685"/>
      <c r="D2" s="685"/>
      <c r="E2" s="685"/>
      <c r="F2" s="685"/>
      <c r="G2" s="459"/>
      <c r="H2" s="459"/>
      <c r="I2" s="459"/>
      <c r="J2" s="459"/>
      <c r="K2" s="459"/>
      <c r="L2" s="459"/>
    </row>
    <row r="3" spans="1:12" ht="15.75" x14ac:dyDescent="0.2">
      <c r="A3" s="459"/>
      <c r="B3" s="687" t="s">
        <v>628</v>
      </c>
      <c r="C3" s="687"/>
      <c r="D3" s="687"/>
      <c r="E3" s="687"/>
      <c r="F3" s="687"/>
      <c r="G3" s="687"/>
      <c r="H3" s="687"/>
      <c r="I3" s="687"/>
      <c r="J3" s="687"/>
      <c r="K3" s="646"/>
      <c r="L3" s="646"/>
    </row>
    <row r="4" spans="1:12" ht="5.25" customHeight="1" x14ac:dyDescent="0.2">
      <c r="A4" s="459"/>
      <c r="B4" s="686"/>
      <c r="C4" s="686"/>
      <c r="D4" s="686"/>
      <c r="E4" s="686"/>
      <c r="F4" s="686"/>
      <c r="G4" s="686"/>
      <c r="H4" s="686"/>
      <c r="I4" s="686"/>
      <c r="J4" s="686"/>
      <c r="K4" s="686"/>
      <c r="L4" s="686"/>
    </row>
    <row r="5" spans="1:12" s="648" customFormat="1" ht="14.25" x14ac:dyDescent="0.2">
      <c r="A5" s="673" t="s">
        <v>806</v>
      </c>
      <c r="B5" s="673"/>
      <c r="C5" s="673"/>
      <c r="D5" s="673"/>
      <c r="E5" s="673"/>
      <c r="H5" s="673" t="s">
        <v>807</v>
      </c>
      <c r="I5" s="673"/>
      <c r="J5" s="673"/>
      <c r="K5" s="649"/>
      <c r="L5" s="649"/>
    </row>
    <row r="23" spans="1:10" x14ac:dyDescent="0.2">
      <c r="B23" s="462" t="s">
        <v>629</v>
      </c>
      <c r="C23" s="5"/>
      <c r="D23" s="5"/>
      <c r="H23" s="462" t="s">
        <v>629</v>
      </c>
      <c r="I23" s="463"/>
      <c r="J23" s="464" t="s">
        <v>633</v>
      </c>
    </row>
    <row r="24" spans="1:10" x14ac:dyDescent="0.2">
      <c r="A24" s="5"/>
      <c r="B24" s="465" t="s">
        <v>630</v>
      </c>
      <c r="C24" s="466" t="s">
        <v>631</v>
      </c>
      <c r="D24" s="464" t="s">
        <v>632</v>
      </c>
      <c r="E24" s="5"/>
      <c r="F24" s="5"/>
      <c r="G24" s="5"/>
      <c r="H24" s="467" t="s">
        <v>634</v>
      </c>
      <c r="I24" s="5"/>
      <c r="J24" s="461">
        <v>79.430999999999997</v>
      </c>
    </row>
    <row r="25" spans="1:10" x14ac:dyDescent="0.2">
      <c r="A25" s="5"/>
      <c r="B25" s="325"/>
      <c r="C25" s="468"/>
      <c r="D25" s="471">
        <v>4.4474493632502332</v>
      </c>
      <c r="E25" s="5"/>
      <c r="F25" s="5"/>
      <c r="G25" s="5"/>
      <c r="H25" s="467" t="s">
        <v>805</v>
      </c>
      <c r="I25" s="5"/>
      <c r="J25" s="461">
        <v>-159.32600000000002</v>
      </c>
    </row>
    <row r="26" spans="1:10" x14ac:dyDescent="0.2">
      <c r="A26" s="5"/>
      <c r="B26" s="469">
        <v>2007</v>
      </c>
      <c r="C26" s="470">
        <v>10.887144029063634</v>
      </c>
      <c r="E26" s="5"/>
      <c r="F26" s="5"/>
      <c r="G26" s="5"/>
      <c r="H26" s="467" t="s">
        <v>635</v>
      </c>
      <c r="I26" s="5"/>
      <c r="J26" s="461">
        <v>137.7810000000004</v>
      </c>
    </row>
    <row r="27" spans="1:10" x14ac:dyDescent="0.2">
      <c r="A27" s="5"/>
      <c r="B27" s="469">
        <v>2008</v>
      </c>
      <c r="C27" s="470">
        <v>5.6013527795392095</v>
      </c>
      <c r="D27" s="5"/>
      <c r="E27" s="5"/>
      <c r="F27" s="5"/>
      <c r="G27" s="5"/>
      <c r="H27" s="467" t="s">
        <v>29</v>
      </c>
      <c r="I27" s="5"/>
      <c r="J27" s="461">
        <v>558.35500000000002</v>
      </c>
    </row>
    <row r="28" spans="1:10" x14ac:dyDescent="0.2">
      <c r="A28" s="5"/>
      <c r="B28" s="469">
        <v>2009</v>
      </c>
      <c r="C28" s="470">
        <v>1.5612489991993594</v>
      </c>
      <c r="D28" s="5"/>
      <c r="E28" s="5"/>
      <c r="F28" s="5"/>
      <c r="G28" s="5"/>
      <c r="H28" s="467" t="s">
        <v>636</v>
      </c>
      <c r="I28" s="5"/>
      <c r="J28" s="461">
        <v>122.55699999999979</v>
      </c>
    </row>
    <row r="29" spans="1:10" x14ac:dyDescent="0.2">
      <c r="A29" s="5"/>
      <c r="B29" s="469">
        <v>2010</v>
      </c>
      <c r="C29" s="470">
        <v>20.949940875049272</v>
      </c>
      <c r="D29" s="5"/>
      <c r="E29" s="5"/>
      <c r="F29" s="5"/>
      <c r="G29" s="5"/>
      <c r="H29" s="467" t="s">
        <v>133</v>
      </c>
      <c r="I29" s="5"/>
      <c r="J29" s="461">
        <v>50.485999999999997</v>
      </c>
    </row>
    <row r="30" spans="1:10" x14ac:dyDescent="0.2">
      <c r="A30" s="5"/>
      <c r="B30" s="469">
        <v>2011</v>
      </c>
      <c r="C30" s="470">
        <v>4.089946227798599</v>
      </c>
      <c r="D30" s="5"/>
      <c r="E30" s="5"/>
      <c r="F30" s="5"/>
      <c r="G30" s="5"/>
      <c r="H30" s="5" t="s">
        <v>637</v>
      </c>
      <c r="I30" s="5"/>
      <c r="J30" s="461">
        <v>789.28399999999999</v>
      </c>
    </row>
    <row r="31" spans="1:10" x14ac:dyDescent="0.2">
      <c r="A31" s="5"/>
      <c r="B31" s="469">
        <v>2012</v>
      </c>
      <c r="C31" s="470">
        <v>-1.0331872260488417</v>
      </c>
      <c r="D31" s="5"/>
      <c r="E31" s="5"/>
      <c r="F31" s="5"/>
      <c r="G31" s="5"/>
    </row>
    <row r="32" spans="1:10" x14ac:dyDescent="0.2">
      <c r="A32" s="5"/>
      <c r="B32" s="469">
        <v>2013</v>
      </c>
      <c r="C32" s="470">
        <v>13.025941157861437</v>
      </c>
      <c r="D32" s="5"/>
      <c r="E32" s="5"/>
      <c r="F32" s="5"/>
      <c r="G32" s="5"/>
      <c r="H32" s="5"/>
      <c r="I32" s="5"/>
      <c r="J32" s="5"/>
    </row>
    <row r="33" spans="1:10" x14ac:dyDescent="0.2">
      <c r="A33" s="5"/>
      <c r="B33" s="469">
        <v>2014</v>
      </c>
      <c r="C33" s="470">
        <v>-3.2398012735287947</v>
      </c>
      <c r="D33" s="5"/>
      <c r="E33" s="5"/>
      <c r="F33" s="5"/>
      <c r="G33" s="5"/>
      <c r="H33" s="5"/>
      <c r="I33" s="5"/>
      <c r="J33" s="5"/>
    </row>
    <row r="34" spans="1:10" x14ac:dyDescent="0.2">
      <c r="A34" s="5"/>
      <c r="B34" s="469">
        <v>2015</v>
      </c>
      <c r="C34" s="470">
        <v>-5.6190338443737344</v>
      </c>
      <c r="D34" s="5"/>
      <c r="E34" s="5"/>
      <c r="F34" s="5"/>
      <c r="G34" s="5"/>
      <c r="H34" s="5"/>
      <c r="I34" s="5"/>
      <c r="J34" s="5"/>
    </row>
    <row r="35" spans="1:10" x14ac:dyDescent="0.2">
      <c r="A35" s="5"/>
      <c r="B35" s="469">
        <v>2016</v>
      </c>
      <c r="C35" s="470">
        <v>1.0267412458815417</v>
      </c>
      <c r="D35" s="5"/>
      <c r="E35" s="5"/>
      <c r="F35" s="5"/>
      <c r="G35" s="5"/>
      <c r="H35" s="5"/>
      <c r="I35" s="5"/>
      <c r="J35" s="5"/>
    </row>
    <row r="36" spans="1:10" x14ac:dyDescent="0.2">
      <c r="A36" s="5"/>
      <c r="B36" s="469">
        <v>2017</v>
      </c>
      <c r="C36" s="470">
        <v>5.9916571861964352</v>
      </c>
      <c r="D36" s="5"/>
      <c r="E36" s="5"/>
      <c r="F36" s="5"/>
      <c r="G36" s="5"/>
      <c r="H36" s="5"/>
      <c r="I36" s="5"/>
      <c r="J36" s="5"/>
    </row>
    <row r="37" spans="1:10" x14ac:dyDescent="0.2">
      <c r="A37" s="5"/>
      <c r="E37" s="5"/>
      <c r="F37" s="5"/>
      <c r="G37" s="5"/>
      <c r="H37" s="5"/>
      <c r="I37" s="5"/>
      <c r="J37" s="5"/>
    </row>
  </sheetData>
  <mergeCells count="5">
    <mergeCell ref="B2:F2"/>
    <mergeCell ref="B4:L4"/>
    <mergeCell ref="A5:E5"/>
    <mergeCell ref="H5:J5"/>
    <mergeCell ref="B3:J3"/>
  </mergeCell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I52"/>
  <sheetViews>
    <sheetView showGridLines="0" zoomScaleNormal="100" workbookViewId="0"/>
  </sheetViews>
  <sheetFormatPr defaultRowHeight="12.75" x14ac:dyDescent="0.2"/>
  <cols>
    <col min="1" max="1" width="37.7109375" customWidth="1"/>
    <col min="2" max="3" width="10.7109375" customWidth="1"/>
    <col min="4" max="4" width="10.7109375" style="37" customWidth="1"/>
    <col min="5" max="5" width="2.7109375" customWidth="1"/>
    <col min="6" max="8" width="10.7109375" customWidth="1"/>
    <col min="9" max="9" width="3" customWidth="1"/>
  </cols>
  <sheetData>
    <row r="1" spans="1:9" x14ac:dyDescent="0.2">
      <c r="A1" s="273" t="s">
        <v>585</v>
      </c>
      <c r="B1" s="273"/>
    </row>
    <row r="2" spans="1:9" x14ac:dyDescent="0.2">
      <c r="A2" s="273"/>
      <c r="B2" s="273"/>
    </row>
    <row r="3" spans="1:9" ht="15.75" x14ac:dyDescent="0.25">
      <c r="A3" s="672" t="s">
        <v>194</v>
      </c>
      <c r="B3" s="672"/>
      <c r="C3" s="672"/>
      <c r="D3" s="672"/>
      <c r="E3" s="672"/>
      <c r="F3" s="672"/>
      <c r="G3" s="672"/>
      <c r="H3" s="672"/>
      <c r="I3" s="191"/>
    </row>
    <row r="4" spans="1:9" s="648" customFormat="1" ht="14.25" x14ac:dyDescent="0.2">
      <c r="A4" s="673" t="s">
        <v>195</v>
      </c>
      <c r="B4" s="673"/>
      <c r="C4" s="673"/>
      <c r="D4" s="673"/>
      <c r="E4" s="673"/>
      <c r="F4" s="673"/>
      <c r="G4" s="673"/>
      <c r="H4" s="673"/>
      <c r="I4" s="651"/>
    </row>
    <row r="5" spans="1:9" ht="3" customHeight="1" x14ac:dyDescent="0.2">
      <c r="A5" s="62"/>
      <c r="B5" s="262"/>
    </row>
    <row r="6" spans="1:9" x14ac:dyDescent="0.2">
      <c r="A6" s="108"/>
      <c r="B6" s="698" t="s">
        <v>548</v>
      </c>
      <c r="C6" s="698"/>
      <c r="D6" s="698"/>
      <c r="E6" s="1"/>
      <c r="F6" s="684" t="s">
        <v>541</v>
      </c>
      <c r="G6" s="684"/>
      <c r="H6" s="684"/>
      <c r="I6" s="59"/>
    </row>
    <row r="7" spans="1:9" ht="23.25" customHeight="1" x14ac:dyDescent="0.2">
      <c r="B7" s="294" t="s">
        <v>533</v>
      </c>
      <c r="C7" s="8" t="s">
        <v>532</v>
      </c>
      <c r="D7" s="25" t="s">
        <v>539</v>
      </c>
      <c r="E7" s="677"/>
      <c r="F7" s="291" t="s">
        <v>533</v>
      </c>
      <c r="G7" s="9" t="s">
        <v>538</v>
      </c>
      <c r="H7" s="159" t="s">
        <v>225</v>
      </c>
      <c r="I7" s="194"/>
    </row>
    <row r="8" spans="1:9" x14ac:dyDescent="0.2">
      <c r="B8" s="291" t="s">
        <v>0</v>
      </c>
      <c r="C8" s="8" t="s">
        <v>0</v>
      </c>
      <c r="D8" s="9" t="s">
        <v>0</v>
      </c>
      <c r="E8" s="677"/>
      <c r="F8" s="291" t="s">
        <v>0</v>
      </c>
      <c r="G8" s="9" t="s">
        <v>0</v>
      </c>
      <c r="H8" s="9" t="s">
        <v>0</v>
      </c>
      <c r="I8" s="193"/>
    </row>
    <row r="9" spans="1:9" ht="3" customHeight="1" x14ac:dyDescent="0.2">
      <c r="C9" s="79"/>
      <c r="D9" s="85"/>
      <c r="E9" s="78"/>
      <c r="F9" s="78"/>
      <c r="G9" s="78"/>
      <c r="H9" s="78"/>
      <c r="I9" s="78"/>
    </row>
    <row r="10" spans="1:9" x14ac:dyDescent="0.2">
      <c r="A10" s="47" t="s">
        <v>196</v>
      </c>
      <c r="B10" s="47"/>
      <c r="C10" s="79"/>
      <c r="D10" s="85"/>
      <c r="E10" s="78"/>
      <c r="F10" s="78"/>
      <c r="G10" s="78"/>
      <c r="H10" s="78"/>
      <c r="I10" s="78"/>
    </row>
    <row r="11" spans="1:9" ht="3" customHeight="1" x14ac:dyDescent="0.2">
      <c r="A11" s="5"/>
      <c r="B11" s="5"/>
      <c r="C11" s="79"/>
      <c r="D11" s="85"/>
      <c r="E11" s="78"/>
      <c r="F11" s="78"/>
      <c r="G11" s="78"/>
      <c r="H11" s="78"/>
      <c r="I11" s="78"/>
    </row>
    <row r="12" spans="1:9" x14ac:dyDescent="0.2">
      <c r="A12" s="48" t="s">
        <v>197</v>
      </c>
      <c r="B12" s="257">
        <v>-32.276000000002568</v>
      </c>
      <c r="C12" s="177">
        <v>-701.15100000000166</v>
      </c>
      <c r="D12" s="257">
        <v>-2604.9410000000025</v>
      </c>
      <c r="E12" s="168"/>
      <c r="F12" s="257">
        <v>-931.52500000000146</v>
      </c>
      <c r="G12" s="168">
        <v>-1445.1740000000009</v>
      </c>
      <c r="H12" s="168">
        <v>-2473.7529999999897</v>
      </c>
      <c r="I12" s="168"/>
    </row>
    <row r="13" spans="1:9" x14ac:dyDescent="0.2">
      <c r="A13" s="48" t="s">
        <v>198</v>
      </c>
      <c r="B13" s="257">
        <v>0</v>
      </c>
      <c r="C13" s="177">
        <v>0</v>
      </c>
      <c r="D13" s="257">
        <v>0</v>
      </c>
      <c r="E13" s="168"/>
      <c r="F13" s="257">
        <v>0</v>
      </c>
      <c r="G13" s="168">
        <v>0</v>
      </c>
      <c r="H13" s="168">
        <v>0</v>
      </c>
      <c r="I13" s="168"/>
    </row>
    <row r="14" spans="1:9" ht="2.4500000000000002" customHeight="1" x14ac:dyDescent="0.2">
      <c r="A14" s="48"/>
      <c r="B14" s="32"/>
      <c r="C14" s="187"/>
      <c r="D14" s="32"/>
      <c r="E14" s="165"/>
      <c r="F14" s="32"/>
      <c r="G14" s="165"/>
      <c r="H14" s="165"/>
      <c r="I14" s="165"/>
    </row>
    <row r="15" spans="1:9" x14ac:dyDescent="0.2">
      <c r="A15" s="48" t="s">
        <v>199</v>
      </c>
      <c r="B15" s="32"/>
      <c r="C15" s="187"/>
      <c r="D15" s="32"/>
      <c r="E15" s="165"/>
      <c r="F15" s="32"/>
      <c r="G15" s="165"/>
      <c r="I15" s="165"/>
    </row>
    <row r="16" spans="1:9" hidden="1" x14ac:dyDescent="0.2">
      <c r="A16" s="49" t="s">
        <v>211</v>
      </c>
      <c r="B16" s="32">
        <v>0</v>
      </c>
      <c r="C16" s="187">
        <v>0</v>
      </c>
      <c r="D16" s="32">
        <v>0</v>
      </c>
      <c r="E16" s="165"/>
      <c r="F16" s="32">
        <v>0</v>
      </c>
      <c r="G16" s="165">
        <v>0</v>
      </c>
      <c r="H16" s="165">
        <v>0</v>
      </c>
      <c r="I16" s="165"/>
    </row>
    <row r="17" spans="1:9" x14ac:dyDescent="0.2">
      <c r="A17" s="48" t="s">
        <v>201</v>
      </c>
      <c r="B17" s="32">
        <v>0</v>
      </c>
      <c r="C17" s="187">
        <v>0</v>
      </c>
      <c r="D17" s="257">
        <v>0</v>
      </c>
      <c r="E17" s="165"/>
      <c r="F17" s="32">
        <v>0</v>
      </c>
      <c r="G17" s="165">
        <v>0</v>
      </c>
      <c r="H17" s="165">
        <v>0</v>
      </c>
      <c r="I17" s="165"/>
    </row>
    <row r="18" spans="1:9" ht="2.4500000000000002" customHeight="1" x14ac:dyDescent="0.2">
      <c r="A18" s="48"/>
      <c r="B18" s="32"/>
      <c r="C18" s="187"/>
      <c r="D18" s="257"/>
      <c r="E18" s="165"/>
      <c r="F18" s="32"/>
      <c r="G18" s="165"/>
      <c r="H18" s="165"/>
      <c r="I18" s="165"/>
    </row>
    <row r="19" spans="1:9" ht="22.5" x14ac:dyDescent="0.2">
      <c r="A19" s="48" t="s">
        <v>202</v>
      </c>
      <c r="B19" s="257">
        <v>0</v>
      </c>
      <c r="C19" s="177">
        <v>0</v>
      </c>
      <c r="D19" s="257">
        <v>0</v>
      </c>
      <c r="E19" s="168"/>
      <c r="F19" s="257">
        <v>0</v>
      </c>
      <c r="G19" s="168">
        <v>0</v>
      </c>
      <c r="H19" s="168">
        <v>0</v>
      </c>
      <c r="I19" s="168"/>
    </row>
    <row r="20" spans="1:9" x14ac:dyDescent="0.2">
      <c r="A20" s="3" t="s">
        <v>203</v>
      </c>
      <c r="B20" s="258">
        <v>-32.276000000002568</v>
      </c>
      <c r="C20" s="178">
        <v>-701.15100000000166</v>
      </c>
      <c r="D20" s="258">
        <v>-2604.9410000000025</v>
      </c>
      <c r="E20" s="171"/>
      <c r="F20" s="258">
        <v>-931.52500000000146</v>
      </c>
      <c r="G20" s="171">
        <v>-1445.1740000000009</v>
      </c>
      <c r="H20" s="171">
        <v>-2473.7529999999897</v>
      </c>
      <c r="I20" s="171"/>
    </row>
    <row r="21" spans="1:9" ht="3" customHeight="1" x14ac:dyDescent="0.2">
      <c r="A21" s="5"/>
      <c r="B21" s="172"/>
      <c r="C21" s="176"/>
      <c r="D21" s="172"/>
      <c r="E21" s="165"/>
      <c r="F21" s="172"/>
      <c r="G21" s="165"/>
      <c r="H21" s="165"/>
      <c r="I21" s="165"/>
    </row>
    <row r="22" spans="1:9" x14ac:dyDescent="0.2">
      <c r="A22" s="47" t="s">
        <v>204</v>
      </c>
      <c r="B22" s="172"/>
      <c r="C22" s="176"/>
      <c r="D22" s="172"/>
      <c r="E22" s="165"/>
      <c r="F22" s="172"/>
      <c r="G22" s="165"/>
      <c r="H22" s="165"/>
      <c r="I22" s="165"/>
    </row>
    <row r="23" spans="1:9" ht="3" customHeight="1" x14ac:dyDescent="0.2">
      <c r="A23" s="5"/>
      <c r="B23" s="172"/>
      <c r="C23" s="176"/>
      <c r="D23" s="172"/>
      <c r="E23" s="165"/>
      <c r="F23" s="172"/>
      <c r="G23" s="165"/>
      <c r="H23" s="165"/>
      <c r="I23" s="165"/>
    </row>
    <row r="24" spans="1:9" ht="14.25" customHeight="1" x14ac:dyDescent="0.2">
      <c r="A24" s="48" t="s">
        <v>197</v>
      </c>
      <c r="B24" s="257">
        <v>-530.53499999998712</v>
      </c>
      <c r="C24" s="177">
        <v>-1126.1329999999907</v>
      </c>
      <c r="D24" s="257">
        <v>-3590.6169999999911</v>
      </c>
      <c r="E24" s="168"/>
      <c r="F24" s="257">
        <v>-869.56500000000415</v>
      </c>
      <c r="G24" s="168">
        <v>-1061.1829999999973</v>
      </c>
      <c r="H24" s="168">
        <v>-2744.2530000000042</v>
      </c>
      <c r="I24" s="168"/>
    </row>
    <row r="25" spans="1:9" x14ac:dyDescent="0.2">
      <c r="A25" s="48" t="s">
        <v>198</v>
      </c>
      <c r="B25" s="257">
        <v>0</v>
      </c>
      <c r="C25" s="177">
        <v>0</v>
      </c>
      <c r="D25" s="257">
        <v>0</v>
      </c>
      <c r="E25" s="168"/>
      <c r="F25" s="257">
        <v>0</v>
      </c>
      <c r="G25" s="168">
        <v>0</v>
      </c>
      <c r="H25" s="168">
        <v>0</v>
      </c>
      <c r="I25" s="165"/>
    </row>
    <row r="26" spans="1:9" ht="2.4500000000000002" customHeight="1" x14ac:dyDescent="0.2">
      <c r="A26" s="48"/>
      <c r="B26" s="172"/>
      <c r="C26" s="176"/>
      <c r="D26" s="172"/>
      <c r="E26" s="165"/>
      <c r="F26" s="172"/>
      <c r="G26" s="165"/>
      <c r="H26" s="165"/>
      <c r="I26" s="165"/>
    </row>
    <row r="27" spans="1:9" x14ac:dyDescent="0.2">
      <c r="A27" s="48" t="s">
        <v>199</v>
      </c>
      <c r="B27" s="86"/>
      <c r="C27" s="87"/>
      <c r="D27" s="86"/>
      <c r="E27" s="164"/>
      <c r="F27" s="86"/>
      <c r="G27" s="173"/>
      <c r="H27" s="173"/>
      <c r="I27" s="173"/>
    </row>
    <row r="28" spans="1:9" x14ac:dyDescent="0.2">
      <c r="A28" s="49" t="s">
        <v>200</v>
      </c>
      <c r="B28" s="172">
        <v>0</v>
      </c>
      <c r="C28" s="176">
        <v>0</v>
      </c>
      <c r="D28" s="172">
        <v>16.774000000000001</v>
      </c>
      <c r="E28" s="165"/>
      <c r="F28" s="172">
        <v>-3.77</v>
      </c>
      <c r="G28" s="165">
        <v>0</v>
      </c>
      <c r="H28" s="165">
        <v>0.92400000000000004</v>
      </c>
      <c r="I28" s="165"/>
    </row>
    <row r="29" spans="1:9" hidden="1" x14ac:dyDescent="0.2">
      <c r="A29" s="49" t="s">
        <v>211</v>
      </c>
      <c r="B29" s="172">
        <v>0</v>
      </c>
      <c r="C29" s="176">
        <v>0</v>
      </c>
      <c r="D29" s="172">
        <v>0</v>
      </c>
      <c r="E29" s="165"/>
      <c r="F29" s="172">
        <v>0</v>
      </c>
      <c r="G29" s="165">
        <v>0</v>
      </c>
      <c r="H29" s="165">
        <v>0</v>
      </c>
      <c r="I29" s="165"/>
    </row>
    <row r="30" spans="1:9" x14ac:dyDescent="0.2">
      <c r="A30" s="48" t="s">
        <v>201</v>
      </c>
      <c r="B30" s="257">
        <v>0</v>
      </c>
      <c r="C30" s="177">
        <v>0</v>
      </c>
      <c r="D30" s="257">
        <v>16.774000000000001</v>
      </c>
      <c r="E30" s="165"/>
      <c r="F30" s="257">
        <v>-3.77</v>
      </c>
      <c r="G30" s="168">
        <v>0</v>
      </c>
      <c r="H30" s="168">
        <v>0.92400000000000004</v>
      </c>
      <c r="I30" s="168"/>
    </row>
    <row r="31" spans="1:9" ht="2.4500000000000002" customHeight="1" x14ac:dyDescent="0.2">
      <c r="A31" s="48"/>
      <c r="B31" s="257"/>
      <c r="C31" s="177"/>
      <c r="D31" s="257"/>
      <c r="E31" s="165"/>
      <c r="F31" s="257"/>
      <c r="G31" s="168"/>
      <c r="H31" s="168"/>
      <c r="I31" s="168"/>
    </row>
    <row r="32" spans="1:9" ht="22.5" x14ac:dyDescent="0.2">
      <c r="A32" s="48" t="s">
        <v>202</v>
      </c>
      <c r="B32" s="257">
        <v>0</v>
      </c>
      <c r="C32" s="177">
        <v>0</v>
      </c>
      <c r="D32" s="257">
        <v>-16.774000000000001</v>
      </c>
      <c r="E32" s="165"/>
      <c r="F32" s="257">
        <v>3.77</v>
      </c>
      <c r="G32" s="168">
        <v>0</v>
      </c>
      <c r="H32" s="168">
        <v>-0.92400000000000004</v>
      </c>
      <c r="I32" s="168"/>
    </row>
    <row r="33" spans="1:9" x14ac:dyDescent="0.2">
      <c r="A33" s="3" t="s">
        <v>203</v>
      </c>
      <c r="B33" s="258">
        <v>-530.53499999998712</v>
      </c>
      <c r="C33" s="178">
        <v>-1126.1329999999907</v>
      </c>
      <c r="D33" s="258">
        <v>-3607.390999999991</v>
      </c>
      <c r="E33" s="171"/>
      <c r="F33" s="258">
        <v>-865.79500000000417</v>
      </c>
      <c r="G33" s="171">
        <v>-1061.1829999999973</v>
      </c>
      <c r="H33" s="171">
        <v>-2745.1770000000042</v>
      </c>
      <c r="I33" s="171"/>
    </row>
    <row r="35" spans="1:9" ht="15.75" x14ac:dyDescent="0.25">
      <c r="A35" s="672" t="s">
        <v>194</v>
      </c>
      <c r="B35" s="672"/>
      <c r="C35" s="672"/>
      <c r="D35" s="672"/>
      <c r="E35" s="672"/>
      <c r="F35" s="672"/>
      <c r="G35" s="672"/>
      <c r="H35" s="672"/>
      <c r="I35" s="191"/>
    </row>
    <row r="36" spans="1:9" x14ac:dyDescent="0.2">
      <c r="A36" s="705" t="s">
        <v>205</v>
      </c>
      <c r="B36" s="705"/>
      <c r="C36" s="705"/>
      <c r="D36" s="705"/>
      <c r="E36" s="705"/>
      <c r="F36" s="705"/>
      <c r="G36" s="705"/>
      <c r="H36" s="705"/>
      <c r="I36" s="192"/>
    </row>
    <row r="37" spans="1:9" ht="3" customHeight="1" x14ac:dyDescent="0.2">
      <c r="A37" s="62"/>
      <c r="B37" s="262"/>
    </row>
    <row r="38" spans="1:9" x14ac:dyDescent="0.2">
      <c r="A38" s="108"/>
      <c r="B38" s="698" t="s">
        <v>548</v>
      </c>
      <c r="C38" s="698"/>
      <c r="D38" s="698"/>
      <c r="E38" s="297"/>
      <c r="F38" s="684" t="s">
        <v>541</v>
      </c>
      <c r="G38" s="684"/>
      <c r="H38" s="684"/>
      <c r="I38" s="59"/>
    </row>
    <row r="39" spans="1:9" ht="24.75" customHeight="1" x14ac:dyDescent="0.2">
      <c r="B39" s="294" t="s">
        <v>533</v>
      </c>
      <c r="C39" s="293" t="s">
        <v>532</v>
      </c>
      <c r="D39" s="294" t="s">
        <v>539</v>
      </c>
      <c r="E39" s="677"/>
      <c r="F39" s="291" t="s">
        <v>533</v>
      </c>
      <c r="G39" s="291" t="s">
        <v>538</v>
      </c>
      <c r="H39" s="292" t="s">
        <v>225</v>
      </c>
      <c r="I39" s="194"/>
    </row>
    <row r="40" spans="1:9" x14ac:dyDescent="0.2">
      <c r="B40" s="291" t="s">
        <v>0</v>
      </c>
      <c r="C40" s="293" t="s">
        <v>0</v>
      </c>
      <c r="D40" s="291" t="s">
        <v>0</v>
      </c>
      <c r="E40" s="677"/>
      <c r="F40" s="291" t="s">
        <v>0</v>
      </c>
      <c r="G40" s="291" t="s">
        <v>0</v>
      </c>
      <c r="H40" s="291" t="s">
        <v>0</v>
      </c>
      <c r="I40" s="193"/>
    </row>
    <row r="41" spans="1:9" ht="3" customHeight="1" x14ac:dyDescent="0.2">
      <c r="C41" s="79"/>
      <c r="D41" s="85"/>
      <c r="E41" s="78"/>
      <c r="F41" s="78"/>
      <c r="G41" s="78"/>
      <c r="H41" s="78"/>
      <c r="I41" s="78"/>
    </row>
    <row r="42" spans="1:9" x14ac:dyDescent="0.2">
      <c r="A42" s="47" t="s">
        <v>196</v>
      </c>
      <c r="B42" s="47"/>
      <c r="C42" s="79"/>
      <c r="D42" s="69"/>
      <c r="E42" s="69"/>
      <c r="F42" s="69"/>
      <c r="G42" s="69"/>
      <c r="H42" s="69"/>
      <c r="I42" s="69"/>
    </row>
    <row r="43" spans="1:9" ht="3" customHeight="1" x14ac:dyDescent="0.2">
      <c r="A43" s="5"/>
      <c r="B43" s="5"/>
      <c r="C43" s="79"/>
      <c r="D43" s="69"/>
      <c r="E43" s="69"/>
      <c r="F43" s="69"/>
      <c r="G43" s="69"/>
      <c r="H43" s="69"/>
      <c r="I43" s="69"/>
    </row>
    <row r="44" spans="1:9" x14ac:dyDescent="0.2">
      <c r="A44" s="48" t="s">
        <v>206</v>
      </c>
      <c r="B44" s="257">
        <v>-401.8720000000028</v>
      </c>
      <c r="C44" s="177">
        <v>-1260.8910000000019</v>
      </c>
      <c r="D44" s="168">
        <v>-3878.0470000000023</v>
      </c>
      <c r="E44" s="168"/>
      <c r="F44" s="257">
        <v>-1398.5480000000016</v>
      </c>
      <c r="G44" s="168">
        <v>-2044.9620000000009</v>
      </c>
      <c r="H44" s="168">
        <v>-3592.3799999999896</v>
      </c>
      <c r="I44" s="168"/>
    </row>
    <row r="45" spans="1:9" ht="22.5" x14ac:dyDescent="0.2">
      <c r="A45" s="48" t="s">
        <v>207</v>
      </c>
      <c r="B45" s="172">
        <v>0</v>
      </c>
      <c r="C45" s="176">
        <v>0</v>
      </c>
      <c r="D45" s="251">
        <v>0</v>
      </c>
      <c r="E45" s="165"/>
      <c r="F45" s="172">
        <v>0</v>
      </c>
      <c r="G45" s="165">
        <v>0</v>
      </c>
      <c r="H45" s="165">
        <v>0</v>
      </c>
      <c r="I45" s="165"/>
    </row>
    <row r="46" spans="1:9" x14ac:dyDescent="0.2">
      <c r="A46" s="3" t="s">
        <v>208</v>
      </c>
      <c r="B46" s="258">
        <v>-401.8720000000028</v>
      </c>
      <c r="C46" s="178">
        <v>-1260.8910000000019</v>
      </c>
      <c r="D46" s="171">
        <v>-3878.0470000000023</v>
      </c>
      <c r="E46" s="171"/>
      <c r="F46" s="258">
        <v>-1398.5480000000016</v>
      </c>
      <c r="G46" s="171">
        <v>-2044.9620000000009</v>
      </c>
      <c r="H46" s="171">
        <v>-3592.3799999999896</v>
      </c>
      <c r="I46" s="171"/>
    </row>
    <row r="47" spans="1:9" ht="3" customHeight="1" x14ac:dyDescent="0.2">
      <c r="A47" s="5"/>
      <c r="B47" s="172"/>
      <c r="C47" s="176"/>
      <c r="D47" s="172"/>
      <c r="E47" s="165"/>
      <c r="F47" s="172"/>
      <c r="G47" s="165"/>
      <c r="H47" s="165"/>
      <c r="I47" s="165"/>
    </row>
    <row r="48" spans="1:9" x14ac:dyDescent="0.2">
      <c r="A48" s="47" t="s">
        <v>204</v>
      </c>
      <c r="B48" s="172"/>
      <c r="C48" s="176"/>
      <c r="D48" s="172"/>
      <c r="E48" s="165"/>
      <c r="F48" s="172"/>
      <c r="G48" s="165"/>
      <c r="H48" s="165"/>
      <c r="I48" s="165"/>
    </row>
    <row r="49" spans="1:9" ht="3" customHeight="1" x14ac:dyDescent="0.2">
      <c r="A49" s="5"/>
      <c r="B49" s="172"/>
      <c r="C49" s="176"/>
      <c r="D49" s="172"/>
      <c r="E49" s="165"/>
      <c r="F49" s="172"/>
      <c r="G49" s="165"/>
      <c r="H49" s="165"/>
      <c r="I49" s="165"/>
    </row>
    <row r="50" spans="1:9" x14ac:dyDescent="0.2">
      <c r="A50" s="48" t="s">
        <v>206</v>
      </c>
      <c r="B50" s="257">
        <v>-747.1499999999869</v>
      </c>
      <c r="C50" s="177">
        <v>-2039.4769999999908</v>
      </c>
      <c r="D50" s="257">
        <v>-5372.8969999999917</v>
      </c>
      <c r="E50" s="168"/>
      <c r="F50" s="257">
        <v>-807.02800000000548</v>
      </c>
      <c r="G50" s="168">
        <v>-1297.8929999999987</v>
      </c>
      <c r="H50" s="168">
        <v>-3828.8700000000044</v>
      </c>
      <c r="I50" s="168"/>
    </row>
    <row r="51" spans="1:9" ht="22.5" x14ac:dyDescent="0.2">
      <c r="A51" s="48" t="s">
        <v>207</v>
      </c>
      <c r="B51" s="172">
        <v>0</v>
      </c>
      <c r="C51" s="176">
        <v>0</v>
      </c>
      <c r="D51" s="251">
        <v>-16.774000000000001</v>
      </c>
      <c r="E51" s="165"/>
      <c r="F51" s="172">
        <v>3.77</v>
      </c>
      <c r="G51" s="165">
        <v>0</v>
      </c>
      <c r="H51" s="165">
        <v>-0.92400000000000004</v>
      </c>
      <c r="I51" s="165"/>
    </row>
    <row r="52" spans="1:9" x14ac:dyDescent="0.2">
      <c r="A52" s="3" t="s">
        <v>208</v>
      </c>
      <c r="B52" s="258">
        <v>-747.1499999999869</v>
      </c>
      <c r="C52" s="178">
        <v>-2039.4769999999908</v>
      </c>
      <c r="D52" s="171">
        <v>-5389.6709999999921</v>
      </c>
      <c r="E52" s="171"/>
      <c r="F52" s="258">
        <v>-803.2580000000055</v>
      </c>
      <c r="G52" s="171">
        <v>-1297.8929999999987</v>
      </c>
      <c r="H52" s="171">
        <v>-3829.7940000000044</v>
      </c>
      <c r="I52" s="171"/>
    </row>
  </sheetData>
  <mergeCells count="10">
    <mergeCell ref="E7:E8"/>
    <mergeCell ref="A3:H3"/>
    <mergeCell ref="A4:H4"/>
    <mergeCell ref="B6:D6"/>
    <mergeCell ref="F6:H6"/>
    <mergeCell ref="A35:H35"/>
    <mergeCell ref="A36:H36"/>
    <mergeCell ref="E39:E40"/>
    <mergeCell ref="B38:D38"/>
    <mergeCell ref="F38:H38"/>
  </mergeCells>
  <phoneticPr fontId="0" type="noConversion"/>
  <pageMargins left="0.74803149606299213" right="0.74803149606299213" top="0.98425196850393704" bottom="0.98425196850393704" header="0.51181102362204722" footer="0.51181102362204722"/>
  <pageSetup paperSize="9" scale="84" fitToHeight="5"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G31"/>
  <sheetViews>
    <sheetView showGridLines="0" workbookViewId="0">
      <selection activeCell="K37" sqref="K37"/>
    </sheetView>
  </sheetViews>
  <sheetFormatPr defaultRowHeight="12.75" x14ac:dyDescent="0.2"/>
  <cols>
    <col min="1" max="1" width="37.7109375" customWidth="1"/>
    <col min="2" max="2" width="10.7109375" customWidth="1"/>
    <col min="3" max="3" width="10.7109375" style="37" customWidth="1"/>
    <col min="4" max="4" width="2.7109375" customWidth="1"/>
    <col min="5" max="6" width="10.7109375" customWidth="1"/>
    <col min="7" max="7" width="4.85546875" customWidth="1"/>
    <col min="12" max="12" width="8.7109375" customWidth="1"/>
  </cols>
  <sheetData>
    <row r="1" spans="1:7" x14ac:dyDescent="0.2">
      <c r="A1" s="265" t="s">
        <v>586</v>
      </c>
    </row>
    <row r="2" spans="1:7" x14ac:dyDescent="0.2">
      <c r="A2" s="265"/>
    </row>
    <row r="3" spans="1:7" ht="15.75" x14ac:dyDescent="0.25">
      <c r="A3" s="672" t="s">
        <v>194</v>
      </c>
      <c r="B3" s="672"/>
      <c r="C3" s="672"/>
      <c r="D3" s="672"/>
      <c r="E3" s="672"/>
      <c r="F3" s="672"/>
      <c r="G3" s="191"/>
    </row>
    <row r="4" spans="1:7" s="648" customFormat="1" ht="14.25" x14ac:dyDescent="0.2">
      <c r="A4" s="673" t="s">
        <v>216</v>
      </c>
      <c r="B4" s="673"/>
      <c r="C4" s="673"/>
      <c r="D4" s="673"/>
      <c r="E4" s="673"/>
      <c r="F4" s="673"/>
      <c r="G4" s="651"/>
    </row>
    <row r="5" spans="1:7" ht="3" customHeight="1" x14ac:dyDescent="0.2">
      <c r="A5" s="62"/>
    </row>
    <row r="6" spans="1:7" x14ac:dyDescent="0.2">
      <c r="A6" s="108"/>
      <c r="B6" s="698" t="s">
        <v>548</v>
      </c>
      <c r="C6" s="698"/>
      <c r="D6" s="190"/>
      <c r="E6" s="684" t="s">
        <v>541</v>
      </c>
      <c r="F6" s="684"/>
      <c r="G6" s="59"/>
    </row>
    <row r="7" spans="1:7" ht="22.5" x14ac:dyDescent="0.2">
      <c r="B7" s="8" t="s">
        <v>538</v>
      </c>
      <c r="C7" s="25" t="s">
        <v>539</v>
      </c>
      <c r="D7" s="677"/>
      <c r="E7" s="9" t="s">
        <v>538</v>
      </c>
      <c r="F7" s="159" t="s">
        <v>225</v>
      </c>
      <c r="G7" s="194"/>
    </row>
    <row r="8" spans="1:7" x14ac:dyDescent="0.2">
      <c r="B8" s="8" t="s">
        <v>0</v>
      </c>
      <c r="C8" s="9" t="s">
        <v>0</v>
      </c>
      <c r="D8" s="677"/>
      <c r="E8" s="9" t="s">
        <v>0</v>
      </c>
      <c r="F8" s="9" t="s">
        <v>0</v>
      </c>
      <c r="G8" s="193"/>
    </row>
    <row r="9" spans="1:7" ht="3" customHeight="1" x14ac:dyDescent="0.2">
      <c r="B9" s="79"/>
      <c r="C9" s="85"/>
      <c r="D9" s="78"/>
      <c r="E9" s="78"/>
      <c r="F9" s="78"/>
      <c r="G9" s="78"/>
    </row>
    <row r="10" spans="1:7" x14ac:dyDescent="0.2">
      <c r="A10" s="47" t="s">
        <v>196</v>
      </c>
      <c r="B10" s="79"/>
      <c r="C10" s="85"/>
      <c r="D10" s="78"/>
      <c r="E10" s="78"/>
      <c r="F10" s="78"/>
      <c r="G10" s="78"/>
    </row>
    <row r="11" spans="1:7" ht="3" customHeight="1" x14ac:dyDescent="0.2">
      <c r="A11" s="5"/>
      <c r="B11" s="79"/>
      <c r="C11" s="85"/>
      <c r="D11" s="78"/>
      <c r="E11" s="78"/>
      <c r="F11" s="78"/>
      <c r="G11" s="78"/>
    </row>
    <row r="12" spans="1:7" x14ac:dyDescent="0.2">
      <c r="A12" s="48" t="s">
        <v>209</v>
      </c>
      <c r="B12" s="177">
        <v>109501.045</v>
      </c>
      <c r="C12" s="168">
        <v>107319.205</v>
      </c>
      <c r="D12" s="168"/>
      <c r="E12" s="168">
        <v>115543.443</v>
      </c>
      <c r="F12" s="168">
        <v>110189.065</v>
      </c>
      <c r="G12" s="168"/>
    </row>
    <row r="13" spans="1:7" ht="3" customHeight="1" x14ac:dyDescent="0.2">
      <c r="A13" s="49"/>
      <c r="B13" s="176"/>
      <c r="C13" s="165"/>
      <c r="D13" s="165"/>
      <c r="E13" s="165"/>
      <c r="F13" s="165"/>
      <c r="G13" s="165"/>
    </row>
    <row r="14" spans="1:7" x14ac:dyDescent="0.2">
      <c r="A14" s="48" t="s">
        <v>210</v>
      </c>
      <c r="B14" s="176"/>
      <c r="C14" s="165"/>
      <c r="D14" s="165"/>
      <c r="E14" s="165"/>
      <c r="F14" s="165"/>
      <c r="G14" s="165"/>
    </row>
    <row r="15" spans="1:7" hidden="1" x14ac:dyDescent="0.2">
      <c r="A15" s="49" t="s">
        <v>211</v>
      </c>
      <c r="B15" s="176">
        <v>0</v>
      </c>
      <c r="C15" s="165">
        <v>0</v>
      </c>
      <c r="D15" s="165"/>
      <c r="E15" s="165">
        <v>0</v>
      </c>
      <c r="F15" s="165">
        <v>0</v>
      </c>
      <c r="G15" s="165"/>
    </row>
    <row r="16" spans="1:7" x14ac:dyDescent="0.2">
      <c r="A16" s="49" t="s">
        <v>127</v>
      </c>
      <c r="B16" s="176"/>
      <c r="C16" s="165"/>
      <c r="D16" s="165"/>
      <c r="E16" s="165"/>
      <c r="F16" s="165"/>
      <c r="G16" s="165"/>
    </row>
    <row r="17" spans="1:7" x14ac:dyDescent="0.2">
      <c r="A17" s="50" t="s">
        <v>212</v>
      </c>
      <c r="B17" s="176">
        <v>279.339</v>
      </c>
      <c r="C17" s="165">
        <v>262.988</v>
      </c>
      <c r="D17" s="165"/>
      <c r="E17" s="165">
        <v>253.50800000000001</v>
      </c>
      <c r="F17" s="165">
        <v>266.11599999999999</v>
      </c>
      <c r="G17" s="165"/>
    </row>
    <row r="18" spans="1:7" x14ac:dyDescent="0.2">
      <c r="A18" s="50" t="s">
        <v>213</v>
      </c>
      <c r="B18" s="176">
        <v>79.263000000000005</v>
      </c>
      <c r="C18" s="165">
        <v>28.046999999999997</v>
      </c>
      <c r="D18" s="165"/>
      <c r="E18" s="165">
        <v>36.839999999999996</v>
      </c>
      <c r="F18" s="165">
        <v>83.61</v>
      </c>
      <c r="G18" s="165"/>
    </row>
    <row r="19" spans="1:7" x14ac:dyDescent="0.2">
      <c r="A19" s="48" t="s">
        <v>214</v>
      </c>
      <c r="B19" s="177">
        <v>358.60199999999998</v>
      </c>
      <c r="C19" s="168">
        <v>291.03499999999997</v>
      </c>
      <c r="D19" s="168"/>
      <c r="E19" s="168">
        <v>290.34800000000001</v>
      </c>
      <c r="F19" s="168">
        <v>349.726</v>
      </c>
      <c r="G19" s="168"/>
    </row>
    <row r="20" spans="1:7" x14ac:dyDescent="0.2">
      <c r="A20" s="3" t="s">
        <v>215</v>
      </c>
      <c r="B20" s="178">
        <v>109859.647</v>
      </c>
      <c r="C20" s="171">
        <v>107610.24000000001</v>
      </c>
      <c r="D20" s="171"/>
      <c r="E20" s="171">
        <v>115833.791</v>
      </c>
      <c r="F20" s="171">
        <v>110538.791</v>
      </c>
      <c r="G20" s="171"/>
    </row>
    <row r="21" spans="1:7" ht="3" customHeight="1" x14ac:dyDescent="0.2">
      <c r="A21" s="5"/>
      <c r="B21" s="176"/>
      <c r="C21" s="165"/>
      <c r="D21" s="165"/>
      <c r="E21" s="165"/>
      <c r="F21" s="165"/>
      <c r="G21" s="165"/>
    </row>
    <row r="22" spans="1:7" x14ac:dyDescent="0.2">
      <c r="A22" s="47" t="s">
        <v>204</v>
      </c>
      <c r="B22" s="176"/>
      <c r="C22" s="165"/>
      <c r="D22" s="165"/>
      <c r="E22" s="165"/>
      <c r="F22" s="165"/>
      <c r="G22" s="165"/>
    </row>
    <row r="23" spans="1:7" ht="3" customHeight="1" x14ac:dyDescent="0.2">
      <c r="A23" s="5"/>
      <c r="B23" s="176"/>
      <c r="C23" s="165"/>
      <c r="D23" s="165"/>
      <c r="E23" s="165"/>
      <c r="F23" s="165"/>
      <c r="G23" s="165"/>
    </row>
    <row r="24" spans="1:7" x14ac:dyDescent="0.2">
      <c r="A24" s="48" t="s">
        <v>209</v>
      </c>
      <c r="B24" s="177">
        <v>109501.045</v>
      </c>
      <c r="C24" s="168">
        <v>107319.205</v>
      </c>
      <c r="D24" s="168"/>
      <c r="E24" s="168">
        <v>115543.443</v>
      </c>
      <c r="F24" s="168">
        <v>110189.065</v>
      </c>
      <c r="G24" s="168"/>
    </row>
    <row r="25" spans="1:7" ht="3" customHeight="1" x14ac:dyDescent="0.2">
      <c r="A25" s="49"/>
      <c r="B25" s="176"/>
      <c r="C25" s="165"/>
      <c r="D25" s="165"/>
      <c r="E25" s="165"/>
      <c r="F25" s="165"/>
      <c r="G25" s="165"/>
    </row>
    <row r="26" spans="1:7" x14ac:dyDescent="0.2">
      <c r="A26" s="48" t="s">
        <v>210</v>
      </c>
      <c r="B26" s="176"/>
      <c r="C26" s="165"/>
      <c r="D26" s="165"/>
      <c r="E26" s="165"/>
      <c r="F26" s="165"/>
      <c r="G26" s="165"/>
    </row>
    <row r="27" spans="1:7" hidden="1" x14ac:dyDescent="0.2">
      <c r="A27" s="49" t="s">
        <v>211</v>
      </c>
      <c r="B27" s="176">
        <v>0</v>
      </c>
      <c r="C27" s="165">
        <v>0</v>
      </c>
      <c r="D27" s="165"/>
      <c r="E27" s="165">
        <v>0</v>
      </c>
      <c r="F27" s="165">
        <v>0</v>
      </c>
      <c r="G27" s="165"/>
    </row>
    <row r="28" spans="1:7" x14ac:dyDescent="0.2">
      <c r="A28" s="49" t="s">
        <v>127</v>
      </c>
      <c r="B28" s="176">
        <v>358.60199999999998</v>
      </c>
      <c r="C28" s="165">
        <v>291.03500000000003</v>
      </c>
      <c r="D28" s="165"/>
      <c r="E28" s="165">
        <v>290.34800000000001</v>
      </c>
      <c r="F28" s="165">
        <v>349.726</v>
      </c>
      <c r="G28" s="165"/>
    </row>
    <row r="29" spans="1:7" x14ac:dyDescent="0.2">
      <c r="A29" s="48" t="s">
        <v>214</v>
      </c>
      <c r="B29" s="177">
        <v>358.60199999999998</v>
      </c>
      <c r="C29" s="168">
        <v>291.03500000000003</v>
      </c>
      <c r="D29" s="168"/>
      <c r="E29" s="168">
        <v>290.34800000000001</v>
      </c>
      <c r="F29" s="168">
        <v>349.726</v>
      </c>
      <c r="G29" s="168"/>
    </row>
    <row r="30" spans="1:7" x14ac:dyDescent="0.2">
      <c r="A30" s="3" t="s">
        <v>215</v>
      </c>
      <c r="B30" s="178">
        <v>109859.647</v>
      </c>
      <c r="C30" s="171">
        <v>107610.24000000001</v>
      </c>
      <c r="D30" s="171"/>
      <c r="E30" s="171">
        <v>115833.791</v>
      </c>
      <c r="F30" s="171">
        <v>110538.791</v>
      </c>
      <c r="G30" s="171"/>
    </row>
    <row r="31" spans="1:7" x14ac:dyDescent="0.2">
      <c r="C31"/>
    </row>
  </sheetData>
  <mergeCells count="5">
    <mergeCell ref="D7:D8"/>
    <mergeCell ref="B6:C6"/>
    <mergeCell ref="E6:F6"/>
    <mergeCell ref="A3:F3"/>
    <mergeCell ref="A4:F4"/>
  </mergeCells>
  <phoneticPr fontId="0" type="noConversion"/>
  <pageMargins left="0.75" right="0.75" top="1" bottom="1" header="0.5" footer="0.5"/>
  <pageSetup paperSize="9" scale="90"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I47"/>
  <sheetViews>
    <sheetView showGridLines="0" zoomScaleNormal="100" workbookViewId="0">
      <selection activeCell="R43" sqref="R43"/>
    </sheetView>
  </sheetViews>
  <sheetFormatPr defaultRowHeight="12.75" x14ac:dyDescent="0.2"/>
  <cols>
    <col min="1" max="1" width="37.7109375" customWidth="1"/>
    <col min="2" max="3" width="10.7109375" customWidth="1"/>
    <col min="4" max="4" width="10.7109375" style="37" customWidth="1"/>
    <col min="5" max="5" width="2.7109375" customWidth="1"/>
    <col min="6" max="8" width="10.7109375" customWidth="1"/>
    <col min="9" max="9" width="3" customWidth="1"/>
  </cols>
  <sheetData>
    <row r="1" spans="1:8" x14ac:dyDescent="0.2">
      <c r="A1" s="273" t="s">
        <v>586</v>
      </c>
      <c r="B1" s="273"/>
    </row>
    <row r="3" spans="1:8" ht="15.75" x14ac:dyDescent="0.25">
      <c r="A3" s="672" t="s">
        <v>194</v>
      </c>
      <c r="B3" s="672"/>
      <c r="C3" s="672"/>
      <c r="D3" s="672"/>
      <c r="E3" s="672"/>
      <c r="F3" s="672"/>
      <c r="G3" s="672"/>
      <c r="H3" s="672"/>
    </row>
    <row r="4" spans="1:8" x14ac:dyDescent="0.2">
      <c r="A4" s="696" t="s">
        <v>515</v>
      </c>
      <c r="B4" s="696"/>
      <c r="C4" s="705"/>
      <c r="D4" s="705"/>
      <c r="E4" s="705"/>
      <c r="F4" s="705"/>
      <c r="G4" s="705"/>
      <c r="H4" s="705"/>
    </row>
    <row r="5" spans="1:8" ht="2.25" customHeight="1" x14ac:dyDescent="0.2">
      <c r="A5" s="62"/>
      <c r="B5" s="262"/>
    </row>
    <row r="6" spans="1:8" x14ac:dyDescent="0.2">
      <c r="A6" s="108"/>
      <c r="B6" s="698" t="s">
        <v>548</v>
      </c>
      <c r="C6" s="698"/>
      <c r="D6" s="698"/>
      <c r="E6" s="297"/>
      <c r="F6" s="684" t="s">
        <v>541</v>
      </c>
      <c r="G6" s="684"/>
      <c r="H6" s="684"/>
    </row>
    <row r="7" spans="1:8" ht="22.5" customHeight="1" x14ac:dyDescent="0.2">
      <c r="B7" s="664" t="s">
        <v>533</v>
      </c>
      <c r="C7" s="663" t="s">
        <v>532</v>
      </c>
      <c r="D7" s="664" t="s">
        <v>539</v>
      </c>
      <c r="E7" s="677"/>
      <c r="F7" s="661" t="s">
        <v>533</v>
      </c>
      <c r="G7" s="661" t="s">
        <v>538</v>
      </c>
      <c r="H7" s="662" t="s">
        <v>225</v>
      </c>
    </row>
    <row r="8" spans="1:8" x14ac:dyDescent="0.2">
      <c r="B8" s="661" t="s">
        <v>0</v>
      </c>
      <c r="C8" s="663" t="s">
        <v>0</v>
      </c>
      <c r="D8" s="661" t="s">
        <v>0</v>
      </c>
      <c r="E8" s="677"/>
      <c r="F8" s="661" t="s">
        <v>0</v>
      </c>
      <c r="G8" s="661" t="s">
        <v>0</v>
      </c>
      <c r="H8" s="661" t="s">
        <v>0</v>
      </c>
    </row>
    <row r="9" spans="1:8" ht="3" customHeight="1" x14ac:dyDescent="0.2">
      <c r="C9" s="79"/>
      <c r="D9" s="85"/>
      <c r="E9" s="78"/>
      <c r="F9" s="78"/>
      <c r="G9" s="78"/>
      <c r="H9" s="78"/>
    </row>
    <row r="10" spans="1:8" x14ac:dyDescent="0.2">
      <c r="A10" s="242" t="s">
        <v>196</v>
      </c>
      <c r="B10" s="242"/>
      <c r="C10" s="79"/>
      <c r="D10" s="85"/>
      <c r="E10" s="78"/>
      <c r="F10" s="78"/>
      <c r="G10" s="78"/>
      <c r="H10" s="78"/>
    </row>
    <row r="11" spans="1:8" ht="3" customHeight="1" x14ac:dyDescent="0.2">
      <c r="A11" s="246"/>
      <c r="B11" s="246"/>
      <c r="C11" s="184"/>
      <c r="D11" s="185"/>
      <c r="E11" s="186"/>
      <c r="F11" s="186"/>
      <c r="G11" s="186"/>
      <c r="H11" s="186"/>
    </row>
    <row r="12" spans="1:8" x14ac:dyDescent="0.2">
      <c r="A12" s="243" t="s">
        <v>516</v>
      </c>
      <c r="B12" s="257">
        <v>-257.13199999999779</v>
      </c>
      <c r="C12" s="177">
        <v>-688.02000000000407</v>
      </c>
      <c r="D12" s="257">
        <v>-2869.8600000000006</v>
      </c>
      <c r="E12" s="168"/>
      <c r="F12" s="257">
        <v>-414.92299999999523</v>
      </c>
      <c r="G12" s="257">
        <v>677.12200000000303</v>
      </c>
      <c r="H12" s="257">
        <v>-4677.2559999999939</v>
      </c>
    </row>
    <row r="13" spans="1:8" x14ac:dyDescent="0.2">
      <c r="A13" s="243" t="s">
        <v>517</v>
      </c>
      <c r="B13" s="172"/>
      <c r="C13" s="176"/>
      <c r="D13" s="172"/>
      <c r="E13" s="165"/>
      <c r="F13" s="172"/>
      <c r="G13" s="172"/>
      <c r="H13" s="172"/>
    </row>
    <row r="14" spans="1:8" hidden="1" x14ac:dyDescent="0.2">
      <c r="A14" s="244" t="s">
        <v>211</v>
      </c>
      <c r="B14" s="172">
        <v>0</v>
      </c>
      <c r="C14" s="176">
        <v>0</v>
      </c>
      <c r="D14" s="172">
        <v>0</v>
      </c>
      <c r="E14" s="165"/>
      <c r="F14" s="172">
        <v>0</v>
      </c>
      <c r="G14" s="172">
        <v>0</v>
      </c>
      <c r="H14" s="172">
        <v>0</v>
      </c>
    </row>
    <row r="15" spans="1:8" x14ac:dyDescent="0.2">
      <c r="A15" s="244" t="s">
        <v>127</v>
      </c>
      <c r="B15" s="172"/>
      <c r="C15" s="176"/>
      <c r="D15" s="172"/>
      <c r="E15" s="165"/>
      <c r="F15" s="172"/>
      <c r="G15" s="172"/>
      <c r="H15" s="172"/>
    </row>
    <row r="16" spans="1:8" x14ac:dyDescent="0.2">
      <c r="A16" s="239" t="s">
        <v>212</v>
      </c>
      <c r="B16" s="32">
        <v>-6</v>
      </c>
      <c r="C16" s="187">
        <v>13</v>
      </c>
      <c r="D16" s="32">
        <v>-3</v>
      </c>
      <c r="E16" s="171"/>
      <c r="F16" s="32">
        <v>-6</v>
      </c>
      <c r="G16" s="32">
        <v>-9</v>
      </c>
      <c r="H16" s="32">
        <v>3.5840000000000032</v>
      </c>
    </row>
    <row r="17" spans="1:9" x14ac:dyDescent="0.2">
      <c r="A17" s="239" t="s">
        <v>213</v>
      </c>
      <c r="B17" s="172">
        <v>-7</v>
      </c>
      <c r="C17" s="176">
        <v>-4.3469999999999942</v>
      </c>
      <c r="D17" s="172">
        <v>-55.563000000000002</v>
      </c>
      <c r="E17" s="165"/>
      <c r="F17" s="172">
        <v>4</v>
      </c>
      <c r="G17" s="172">
        <v>5.9969999999999963</v>
      </c>
      <c r="H17" s="172">
        <v>52.766999999999996</v>
      </c>
    </row>
    <row r="18" spans="1:9" x14ac:dyDescent="0.2">
      <c r="A18" s="287" t="s">
        <v>518</v>
      </c>
      <c r="B18" s="257">
        <v>-12.958999999999961</v>
      </c>
      <c r="C18" s="177">
        <v>8.876000000000019</v>
      </c>
      <c r="D18" s="168">
        <v>-58.691000000000031</v>
      </c>
      <c r="E18" s="168"/>
      <c r="F18" s="257">
        <v>-2.3229999999999649</v>
      </c>
      <c r="G18" s="168">
        <v>-3.0269999999999762</v>
      </c>
      <c r="H18" s="168">
        <v>56.350999999999999</v>
      </c>
    </row>
    <row r="19" spans="1:9" x14ac:dyDescent="0.2">
      <c r="A19" s="245" t="s">
        <v>519</v>
      </c>
      <c r="B19" s="258">
        <v>-270.09099999999779</v>
      </c>
      <c r="C19" s="178">
        <v>-679.1440000000041</v>
      </c>
      <c r="D19" s="258">
        <v>-2928.5509999999922</v>
      </c>
      <c r="E19" s="168"/>
      <c r="F19" s="258">
        <v>-417.24599999999521</v>
      </c>
      <c r="G19" s="258">
        <v>674.0950000000031</v>
      </c>
      <c r="H19" s="258">
        <v>-4620.9049999999943</v>
      </c>
    </row>
    <row r="20" spans="1:9" ht="3" customHeight="1" x14ac:dyDescent="0.2">
      <c r="A20" s="49"/>
      <c r="B20" s="172"/>
      <c r="C20" s="176"/>
      <c r="D20" s="172"/>
      <c r="E20" s="165"/>
      <c r="F20" s="172"/>
      <c r="G20" s="172"/>
      <c r="H20" s="172"/>
    </row>
    <row r="21" spans="1:9" x14ac:dyDescent="0.2">
      <c r="A21" s="242" t="s">
        <v>204</v>
      </c>
      <c r="B21" s="172"/>
      <c r="C21" s="176"/>
      <c r="D21" s="172"/>
      <c r="E21" s="165"/>
      <c r="F21" s="172"/>
      <c r="G21" s="172"/>
      <c r="H21" s="172"/>
    </row>
    <row r="22" spans="1:9" ht="3" customHeight="1" x14ac:dyDescent="0.2">
      <c r="A22" s="246"/>
      <c r="B22" s="172"/>
      <c r="C22" s="176"/>
      <c r="D22" s="172"/>
      <c r="E22" s="165"/>
      <c r="F22" s="172"/>
      <c r="G22" s="172"/>
      <c r="H22" s="172"/>
    </row>
    <row r="23" spans="1:9" x14ac:dyDescent="0.2">
      <c r="A23" s="243" t="s">
        <v>516</v>
      </c>
      <c r="B23" s="257">
        <v>-257.13199999999779</v>
      </c>
      <c r="C23" s="177">
        <v>-688.02000000000407</v>
      </c>
      <c r="D23" s="257">
        <v>-2869.8600000000006</v>
      </c>
      <c r="E23" s="171"/>
      <c r="F23" s="257">
        <v>-414.92299999999523</v>
      </c>
      <c r="G23" s="257">
        <v>677.12200000000303</v>
      </c>
      <c r="H23" s="257">
        <v>-4677.2559999999939</v>
      </c>
    </row>
    <row r="24" spans="1:9" x14ac:dyDescent="0.2">
      <c r="A24" s="243" t="s">
        <v>517</v>
      </c>
      <c r="B24" s="258"/>
      <c r="C24" s="178"/>
      <c r="D24" s="258"/>
      <c r="F24" s="258"/>
      <c r="G24" s="258"/>
      <c r="H24" s="258"/>
    </row>
    <row r="25" spans="1:9" hidden="1" x14ac:dyDescent="0.2">
      <c r="A25" s="244" t="s">
        <v>211</v>
      </c>
      <c r="B25" s="32">
        <v>0</v>
      </c>
      <c r="C25" s="187">
        <v>0</v>
      </c>
      <c r="D25" s="32">
        <v>0</v>
      </c>
      <c r="F25" s="32">
        <v>0</v>
      </c>
      <c r="G25" s="32">
        <v>0</v>
      </c>
      <c r="H25" s="32">
        <v>0</v>
      </c>
    </row>
    <row r="26" spans="1:9" x14ac:dyDescent="0.2">
      <c r="A26" s="244" t="s">
        <v>127</v>
      </c>
      <c r="B26" s="32">
        <v>-12.959000000000003</v>
      </c>
      <c r="C26" s="187">
        <v>8.8759999999999764</v>
      </c>
      <c r="D26" s="32">
        <v>-58.690999999999974</v>
      </c>
      <c r="F26" s="32">
        <v>-2.3229999999999791</v>
      </c>
      <c r="G26" s="32">
        <v>-3.0269999999999868</v>
      </c>
      <c r="H26" s="32">
        <v>56.350999999999999</v>
      </c>
    </row>
    <row r="27" spans="1:9" x14ac:dyDescent="0.2">
      <c r="A27" s="243" t="s">
        <v>518</v>
      </c>
      <c r="B27" s="257">
        <v>-12.959000000000003</v>
      </c>
      <c r="C27" s="177">
        <v>8.8759999999999764</v>
      </c>
      <c r="D27" s="257">
        <v>-58.690999999999974</v>
      </c>
      <c r="F27" s="257">
        <v>-2.3229999999999791</v>
      </c>
      <c r="G27" s="257">
        <v>-3.0269999999999868</v>
      </c>
      <c r="H27" s="257">
        <v>56.350999999999999</v>
      </c>
    </row>
    <row r="28" spans="1:9" x14ac:dyDescent="0.2">
      <c r="A28" s="245" t="s">
        <v>519</v>
      </c>
      <c r="B28" s="258">
        <v>-270.09099999999779</v>
      </c>
      <c r="C28" s="178">
        <v>-679.1440000000041</v>
      </c>
      <c r="D28" s="258">
        <v>-2928.5509999999922</v>
      </c>
      <c r="F28" s="258">
        <v>-417.24599999999532</v>
      </c>
      <c r="G28" s="258">
        <v>674.09500000000298</v>
      </c>
      <c r="H28" s="258">
        <v>-4620.9049999999943</v>
      </c>
    </row>
    <row r="30" spans="1:9" ht="15.75" x14ac:dyDescent="0.25">
      <c r="A30" s="672" t="s">
        <v>194</v>
      </c>
      <c r="B30" s="672"/>
      <c r="C30" s="672"/>
      <c r="D30" s="672"/>
      <c r="E30" s="672"/>
      <c r="F30" s="672"/>
      <c r="G30" s="672"/>
      <c r="H30" s="672"/>
      <c r="I30" s="660"/>
    </row>
    <row r="31" spans="1:9" x14ac:dyDescent="0.2">
      <c r="A31" s="705" t="s">
        <v>217</v>
      </c>
      <c r="B31" s="705"/>
      <c r="C31" s="705"/>
      <c r="D31" s="705"/>
      <c r="E31" s="705"/>
      <c r="F31" s="705"/>
      <c r="G31" s="705"/>
      <c r="H31" s="705"/>
      <c r="I31" s="665"/>
    </row>
    <row r="32" spans="1:9" ht="2.25" customHeight="1" x14ac:dyDescent="0.2">
      <c r="A32" s="62"/>
      <c r="B32" s="262"/>
    </row>
    <row r="33" spans="1:9" x14ac:dyDescent="0.2">
      <c r="A33" s="108"/>
      <c r="B33" s="698" t="s">
        <v>548</v>
      </c>
      <c r="C33" s="698"/>
      <c r="D33" s="698"/>
      <c r="E33" s="297"/>
      <c r="F33" s="684" t="s">
        <v>541</v>
      </c>
      <c r="G33" s="684"/>
      <c r="H33" s="684"/>
      <c r="I33" s="59"/>
    </row>
    <row r="34" spans="1:9" ht="22.5" customHeight="1" x14ac:dyDescent="0.2">
      <c r="B34" s="664" t="s">
        <v>533</v>
      </c>
      <c r="C34" s="663" t="s">
        <v>532</v>
      </c>
      <c r="D34" s="664" t="s">
        <v>539</v>
      </c>
      <c r="E34" s="677"/>
      <c r="F34" s="661" t="s">
        <v>533</v>
      </c>
      <c r="G34" s="661" t="s">
        <v>538</v>
      </c>
      <c r="H34" s="662" t="s">
        <v>225</v>
      </c>
      <c r="I34" s="662"/>
    </row>
    <row r="35" spans="1:9" x14ac:dyDescent="0.2">
      <c r="B35" s="661" t="s">
        <v>0</v>
      </c>
      <c r="C35" s="663" t="s">
        <v>0</v>
      </c>
      <c r="D35" s="661" t="s">
        <v>0</v>
      </c>
      <c r="E35" s="677"/>
      <c r="F35" s="661" t="s">
        <v>0</v>
      </c>
      <c r="G35" s="661" t="s">
        <v>0</v>
      </c>
      <c r="H35" s="661" t="s">
        <v>0</v>
      </c>
      <c r="I35" s="661"/>
    </row>
    <row r="36" spans="1:9" ht="3" customHeight="1" x14ac:dyDescent="0.2">
      <c r="C36" s="79"/>
      <c r="D36" s="85"/>
      <c r="E36" s="78"/>
      <c r="F36" s="78"/>
      <c r="G36" s="78"/>
      <c r="H36" s="78"/>
      <c r="I36" s="78"/>
    </row>
    <row r="37" spans="1:9" x14ac:dyDescent="0.2">
      <c r="A37" s="47" t="s">
        <v>196</v>
      </c>
      <c r="B37" s="47"/>
      <c r="C37" s="79"/>
      <c r="D37" s="85"/>
      <c r="E37" s="78"/>
      <c r="F37" s="78"/>
      <c r="G37" s="78"/>
      <c r="H37" s="78"/>
      <c r="I37" s="78"/>
    </row>
    <row r="38" spans="1:9" ht="3" customHeight="1" x14ac:dyDescent="0.2">
      <c r="A38" s="5"/>
      <c r="B38" s="5"/>
      <c r="C38" s="184"/>
      <c r="D38" s="185"/>
      <c r="E38" s="186"/>
      <c r="F38" s="186"/>
      <c r="G38" s="186"/>
      <c r="H38" s="186"/>
      <c r="I38" s="186"/>
    </row>
    <row r="39" spans="1:9" x14ac:dyDescent="0.2">
      <c r="A39" s="48" t="s">
        <v>218</v>
      </c>
      <c r="B39" s="257">
        <v>-802.59600000000046</v>
      </c>
      <c r="C39" s="177">
        <v>-2047.0869999999993</v>
      </c>
      <c r="D39" s="168">
        <v>-3588.126000000002</v>
      </c>
      <c r="E39" s="168"/>
      <c r="F39" s="257">
        <v>-1016.1979999999976</v>
      </c>
      <c r="G39" s="168">
        <v>-2437.0249999999974</v>
      </c>
      <c r="H39" s="168">
        <v>-3750.5930000000012</v>
      </c>
      <c r="I39" s="168"/>
    </row>
    <row r="40" spans="1:9" ht="22.5" x14ac:dyDescent="0.2">
      <c r="A40" s="48" t="s">
        <v>219</v>
      </c>
      <c r="B40" s="172">
        <v>63.231999999999992</v>
      </c>
      <c r="C40" s="176">
        <v>67.575999999999993</v>
      </c>
      <c r="D40" s="165">
        <v>469.37400000000002</v>
      </c>
      <c r="E40" s="165"/>
      <c r="F40" s="172">
        <v>292.339</v>
      </c>
      <c r="G40" s="165">
        <v>292.339</v>
      </c>
      <c r="H40" s="165">
        <v>288.18200000000002</v>
      </c>
      <c r="I40" s="165"/>
    </row>
    <row r="41" spans="1:9" x14ac:dyDescent="0.2">
      <c r="A41" s="3" t="s">
        <v>220</v>
      </c>
      <c r="B41" s="258">
        <v>-865.8280000000002</v>
      </c>
      <c r="C41" s="178">
        <v>-2114.6629999999991</v>
      </c>
      <c r="D41" s="171">
        <v>-4057.5000000000018</v>
      </c>
      <c r="E41" s="171"/>
      <c r="F41" s="258">
        <v>-1308.5369999999975</v>
      </c>
      <c r="G41" s="171">
        <v>-2729.3639999999973</v>
      </c>
      <c r="H41" s="171">
        <v>-4038.7750000000015</v>
      </c>
      <c r="I41" s="171"/>
    </row>
    <row r="42" spans="1:9" ht="3" customHeight="1" x14ac:dyDescent="0.2">
      <c r="A42" s="5"/>
      <c r="B42" s="172"/>
      <c r="C42" s="176"/>
      <c r="D42" s="165"/>
      <c r="E42" s="165"/>
      <c r="F42" s="172"/>
      <c r="G42" s="165"/>
      <c r="H42" s="165"/>
      <c r="I42" s="165"/>
    </row>
    <row r="43" spans="1:9" x14ac:dyDescent="0.2">
      <c r="A43" s="47" t="s">
        <v>204</v>
      </c>
      <c r="B43" s="172"/>
      <c r="C43" s="176"/>
      <c r="D43" s="165"/>
      <c r="E43" s="165"/>
      <c r="F43" s="172"/>
      <c r="G43" s="165"/>
      <c r="H43" s="165"/>
      <c r="I43" s="165"/>
    </row>
    <row r="44" spans="1:9" ht="3" customHeight="1" x14ac:dyDescent="0.2">
      <c r="A44" s="5"/>
      <c r="B44" s="172"/>
      <c r="C44" s="176"/>
      <c r="D44" s="165"/>
      <c r="E44" s="165"/>
      <c r="F44" s="172"/>
      <c r="G44" s="165"/>
      <c r="H44" s="165"/>
      <c r="I44" s="165"/>
    </row>
    <row r="45" spans="1:9" x14ac:dyDescent="0.2">
      <c r="A45" s="48" t="s">
        <v>218</v>
      </c>
      <c r="B45" s="257">
        <v>-1506.7330000000075</v>
      </c>
      <c r="C45" s="177">
        <v>-2415.3840000000046</v>
      </c>
      <c r="D45" s="168">
        <v>-4854.7940000000008</v>
      </c>
      <c r="E45" s="168"/>
      <c r="F45" s="257">
        <v>116.10799999999949</v>
      </c>
      <c r="G45" s="168">
        <v>-1183.7009999999998</v>
      </c>
      <c r="H45" s="168">
        <v>-4674.7749999999969</v>
      </c>
      <c r="I45" s="168"/>
    </row>
    <row r="46" spans="1:9" ht="22.5" x14ac:dyDescent="0.2">
      <c r="A46" s="48" t="s">
        <v>219</v>
      </c>
      <c r="B46" s="172">
        <v>63</v>
      </c>
      <c r="C46" s="176">
        <v>68</v>
      </c>
      <c r="D46" s="165">
        <v>469.45600000000002</v>
      </c>
      <c r="E46" s="165"/>
      <c r="F46" s="172">
        <v>292</v>
      </c>
      <c r="G46" s="165">
        <v>292</v>
      </c>
      <c r="H46" s="165">
        <v>288</v>
      </c>
      <c r="I46" s="165"/>
    </row>
    <row r="47" spans="1:9" x14ac:dyDescent="0.2">
      <c r="A47" s="3" t="s">
        <v>220</v>
      </c>
      <c r="B47" s="258">
        <v>-1569.9650000000074</v>
      </c>
      <c r="C47" s="178">
        <v>-2482.9600000000046</v>
      </c>
      <c r="D47" s="171">
        <v>-5324.2500000000009</v>
      </c>
      <c r="E47" s="171"/>
      <c r="F47" s="258">
        <v>-176.23100000000045</v>
      </c>
      <c r="G47" s="171">
        <v>-1476.0399999999997</v>
      </c>
      <c r="H47" s="171">
        <v>-4963.0979999999972</v>
      </c>
      <c r="I47" s="171"/>
    </row>
  </sheetData>
  <mergeCells count="10">
    <mergeCell ref="A3:H3"/>
    <mergeCell ref="A4:H4"/>
    <mergeCell ref="E34:E35"/>
    <mergeCell ref="B6:D6"/>
    <mergeCell ref="F6:H6"/>
    <mergeCell ref="E7:E8"/>
    <mergeCell ref="A30:H30"/>
    <mergeCell ref="A31:H31"/>
    <mergeCell ref="B33:D33"/>
    <mergeCell ref="F33:H33"/>
  </mergeCells>
  <pageMargins left="0.74803149606299213" right="0.74803149606299213" top="0.98425196850393704" bottom="0.98425196850393704" header="0.51181102362204722" footer="0.51181102362204722"/>
  <pageSetup paperSize="9" scale="84" fitToHeight="5"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
  <sheetViews>
    <sheetView workbookViewId="0">
      <selection activeCell="R36" sqref="R36"/>
    </sheetView>
  </sheetViews>
  <sheetFormatPr defaultRowHeight="12.75" x14ac:dyDescent="0.2"/>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G43"/>
  <sheetViews>
    <sheetView showGridLines="0" zoomScaleNormal="100" workbookViewId="0"/>
  </sheetViews>
  <sheetFormatPr defaultRowHeight="11.25" x14ac:dyDescent="0.2"/>
  <cols>
    <col min="1" max="1" width="37.7109375" style="12" customWidth="1"/>
    <col min="2" max="3" width="10.7109375" style="28" customWidth="1"/>
    <col min="4" max="4" width="2.7109375" style="5" customWidth="1"/>
    <col min="5" max="6" width="10.7109375" style="5" customWidth="1"/>
    <col min="7" max="16384" width="9.140625" style="5"/>
  </cols>
  <sheetData>
    <row r="1" spans="1:7" ht="12.75" x14ac:dyDescent="0.2">
      <c r="A1" s="266" t="s">
        <v>811</v>
      </c>
    </row>
    <row r="2" spans="1:7" ht="12.75" x14ac:dyDescent="0.2">
      <c r="A2" s="272"/>
    </row>
    <row r="3" spans="1:7" ht="15.75" x14ac:dyDescent="0.25">
      <c r="A3" s="672" t="s">
        <v>812</v>
      </c>
      <c r="B3" s="672"/>
      <c r="C3" s="672"/>
      <c r="D3" s="672"/>
      <c r="E3" s="672"/>
      <c r="F3" s="672"/>
      <c r="G3" s="13"/>
    </row>
    <row r="4" spans="1:7" s="648" customFormat="1" ht="14.25" x14ac:dyDescent="0.2">
      <c r="A4" s="673" t="s">
        <v>53</v>
      </c>
      <c r="B4" s="673"/>
      <c r="C4" s="673"/>
      <c r="D4" s="673"/>
      <c r="E4" s="673"/>
      <c r="F4" s="673"/>
      <c r="G4" s="651"/>
    </row>
    <row r="5" spans="1:7" ht="4.5" customHeight="1" x14ac:dyDescent="0.2">
      <c r="A5" s="196"/>
      <c r="B5" s="197"/>
      <c r="C5" s="197"/>
      <c r="D5" s="198"/>
      <c r="E5" s="198"/>
      <c r="F5" s="198"/>
    </row>
    <row r="6" spans="1:7" x14ac:dyDescent="0.2">
      <c r="A6" s="241"/>
      <c r="B6" s="684" t="s">
        <v>548</v>
      </c>
      <c r="C6" s="684"/>
      <c r="D6" s="218"/>
      <c r="E6" s="684" t="s">
        <v>541</v>
      </c>
      <c r="F6" s="684"/>
      <c r="G6" s="59"/>
    </row>
    <row r="7" spans="1:7" ht="22.5" x14ac:dyDescent="0.2">
      <c r="A7" s="706"/>
      <c r="B7" s="240" t="s">
        <v>535</v>
      </c>
      <c r="C7" s="25" t="s">
        <v>539</v>
      </c>
      <c r="D7" s="677"/>
      <c r="E7" s="247" t="s">
        <v>535</v>
      </c>
      <c r="F7" s="248" t="s">
        <v>225</v>
      </c>
      <c r="G7" s="60"/>
    </row>
    <row r="8" spans="1:7" x14ac:dyDescent="0.2">
      <c r="A8" s="706"/>
      <c r="B8" s="217" t="s">
        <v>0</v>
      </c>
      <c r="C8" s="25" t="s">
        <v>0</v>
      </c>
      <c r="D8" s="677"/>
      <c r="E8" s="216" t="s">
        <v>0</v>
      </c>
      <c r="F8" s="216" t="s">
        <v>0</v>
      </c>
      <c r="G8" s="2"/>
    </row>
    <row r="9" spans="1:7" ht="3" customHeight="1" x14ac:dyDescent="0.2">
      <c r="A9" s="249"/>
      <c r="B9" s="217"/>
      <c r="C9" s="25"/>
      <c r="D9" s="216"/>
      <c r="E9" s="216"/>
      <c r="F9" s="216"/>
      <c r="G9" s="9"/>
    </row>
    <row r="10" spans="1:7" x14ac:dyDescent="0.2">
      <c r="A10" s="250" t="s">
        <v>55</v>
      </c>
      <c r="B10" s="217"/>
      <c r="C10" s="25"/>
      <c r="D10" s="216"/>
      <c r="E10" s="216"/>
      <c r="F10" s="216"/>
      <c r="G10" s="9"/>
    </row>
    <row r="11" spans="1:7" x14ac:dyDescent="0.2">
      <c r="A11" s="249" t="s">
        <v>56</v>
      </c>
      <c r="B11" s="187">
        <v>5057.1859999999997</v>
      </c>
      <c r="C11" s="251">
        <v>3899.0650000000001</v>
      </c>
      <c r="D11" s="251"/>
      <c r="E11" s="251">
        <v>5673.1109999999999</v>
      </c>
      <c r="F11" s="251">
        <v>4262.0460000000003</v>
      </c>
      <c r="G11" s="16"/>
    </row>
    <row r="12" spans="1:7" x14ac:dyDescent="0.2">
      <c r="A12" s="249" t="s">
        <v>57</v>
      </c>
      <c r="B12" s="187">
        <v>3.645</v>
      </c>
      <c r="C12" s="251">
        <v>3.645</v>
      </c>
      <c r="D12" s="251"/>
      <c r="E12" s="251">
        <v>4.16</v>
      </c>
      <c r="F12" s="251">
        <v>3.645</v>
      </c>
      <c r="G12" s="54"/>
    </row>
    <row r="13" spans="1:7" x14ac:dyDescent="0.2">
      <c r="A13" s="250" t="s">
        <v>32</v>
      </c>
      <c r="B13" s="177">
        <v>5060.8310000000001</v>
      </c>
      <c r="C13" s="168">
        <v>3902.71</v>
      </c>
      <c r="D13" s="168"/>
      <c r="E13" s="168">
        <v>5677.2709999999997</v>
      </c>
      <c r="F13" s="168">
        <v>4265.6909999999998</v>
      </c>
      <c r="G13" s="55"/>
    </row>
    <row r="14" spans="1:7" ht="3" customHeight="1" x14ac:dyDescent="0.2">
      <c r="A14" s="249"/>
      <c r="B14" s="187"/>
      <c r="C14" s="251"/>
      <c r="D14" s="251"/>
      <c r="E14" s="251"/>
      <c r="F14" s="251"/>
      <c r="G14" s="9"/>
    </row>
    <row r="15" spans="1:7" x14ac:dyDescent="0.2">
      <c r="A15" s="250" t="s">
        <v>58</v>
      </c>
      <c r="B15" s="187"/>
      <c r="C15" s="251"/>
      <c r="D15" s="251"/>
      <c r="E15" s="251"/>
      <c r="F15" s="251"/>
      <c r="G15" s="9"/>
    </row>
    <row r="16" spans="1:7" x14ac:dyDescent="0.2">
      <c r="A16" s="249" t="s">
        <v>188</v>
      </c>
      <c r="B16" s="187">
        <v>12.18</v>
      </c>
      <c r="C16" s="251">
        <v>12.417999999999999</v>
      </c>
      <c r="D16" s="251"/>
      <c r="E16" s="251">
        <v>19.768000000000001</v>
      </c>
      <c r="F16" s="251">
        <v>12.797000000000001</v>
      </c>
      <c r="G16" s="54"/>
    </row>
    <row r="17" spans="1:7" x14ac:dyDescent="0.2">
      <c r="A17" s="249" t="s">
        <v>189</v>
      </c>
      <c r="B17" s="187">
        <v>0</v>
      </c>
      <c r="C17" s="251">
        <v>0</v>
      </c>
      <c r="D17" s="251"/>
      <c r="E17" s="251">
        <v>0</v>
      </c>
      <c r="F17" s="251">
        <v>0</v>
      </c>
      <c r="G17" s="54"/>
    </row>
    <row r="18" spans="1:7" x14ac:dyDescent="0.2">
      <c r="A18" s="250" t="s">
        <v>32</v>
      </c>
      <c r="B18" s="177">
        <v>12.18</v>
      </c>
      <c r="C18" s="168">
        <v>12.417999999999999</v>
      </c>
      <c r="D18" s="168"/>
      <c r="E18" s="168">
        <v>19.815000000000001</v>
      </c>
      <c r="F18" s="168">
        <v>12.797000000000001</v>
      </c>
      <c r="G18" s="56"/>
    </row>
    <row r="19" spans="1:7" ht="3" customHeight="1" x14ac:dyDescent="0.2">
      <c r="A19" s="249"/>
      <c r="B19" s="187"/>
      <c r="C19" s="251"/>
      <c r="D19" s="251"/>
      <c r="E19" s="251"/>
      <c r="F19" s="251"/>
      <c r="G19" s="9"/>
    </row>
    <row r="20" spans="1:7" x14ac:dyDescent="0.2">
      <c r="A20" s="252" t="s">
        <v>187</v>
      </c>
      <c r="B20" s="253">
        <v>5073.0110000000004</v>
      </c>
      <c r="C20" s="254">
        <v>3915.1280000000002</v>
      </c>
      <c r="D20" s="254"/>
      <c r="E20" s="254">
        <v>5697.0859999999993</v>
      </c>
      <c r="F20" s="254">
        <v>4278.4879999999994</v>
      </c>
      <c r="G20" s="17"/>
    </row>
    <row r="21" spans="1:7" ht="4.5" customHeight="1" x14ac:dyDescent="0.2"/>
    <row r="22" spans="1:7" ht="12.75" x14ac:dyDescent="0.2">
      <c r="A22" s="696" t="s">
        <v>243</v>
      </c>
      <c r="B22" s="696"/>
      <c r="C22" s="696"/>
      <c r="D22" s="696"/>
      <c r="E22" s="696"/>
      <c r="F22" s="696"/>
      <c r="G22" s="14"/>
    </row>
    <row r="23" spans="1:7" ht="4.5" customHeight="1" x14ac:dyDescent="0.2">
      <c r="A23" s="199"/>
      <c r="B23" s="200"/>
      <c r="C23" s="200"/>
      <c r="D23" s="201"/>
      <c r="E23" s="201"/>
      <c r="F23" s="201"/>
    </row>
    <row r="24" spans="1:7" x14ac:dyDescent="0.2">
      <c r="A24" s="255"/>
      <c r="B24" s="684" t="s">
        <v>548</v>
      </c>
      <c r="C24" s="684"/>
      <c r="D24" s="218"/>
      <c r="E24" s="684" t="s">
        <v>541</v>
      </c>
      <c r="F24" s="684"/>
      <c r="G24" s="59"/>
    </row>
    <row r="25" spans="1:7" ht="22.5" x14ac:dyDescent="0.2">
      <c r="A25" s="706"/>
      <c r="B25" s="240" t="s">
        <v>535</v>
      </c>
      <c r="C25" s="294" t="s">
        <v>539</v>
      </c>
      <c r="D25" s="677"/>
      <c r="E25" s="247" t="s">
        <v>535</v>
      </c>
      <c r="F25" s="248" t="s">
        <v>225</v>
      </c>
      <c r="G25" s="60"/>
    </row>
    <row r="26" spans="1:7" x14ac:dyDescent="0.2">
      <c r="A26" s="706"/>
      <c r="B26" s="293" t="s">
        <v>0</v>
      </c>
      <c r="C26" s="294" t="s">
        <v>0</v>
      </c>
      <c r="D26" s="677"/>
      <c r="E26" s="291" t="s">
        <v>0</v>
      </c>
      <c r="F26" s="216" t="s">
        <v>0</v>
      </c>
      <c r="G26" s="2"/>
    </row>
    <row r="27" spans="1:7" ht="3" customHeight="1" x14ac:dyDescent="0.2">
      <c r="A27" s="249"/>
      <c r="B27" s="217"/>
      <c r="C27" s="25"/>
      <c r="D27" s="216"/>
      <c r="E27" s="216"/>
      <c r="F27" s="216"/>
      <c r="G27" s="9"/>
    </row>
    <row r="28" spans="1:7" x14ac:dyDescent="0.2">
      <c r="A28" s="250" t="s">
        <v>55</v>
      </c>
      <c r="B28" s="217"/>
      <c r="C28" s="25"/>
      <c r="D28" s="216"/>
      <c r="E28" s="216"/>
      <c r="F28" s="216"/>
      <c r="G28" s="9"/>
    </row>
    <row r="29" spans="1:7" x14ac:dyDescent="0.2">
      <c r="A29" s="249" t="s">
        <v>56</v>
      </c>
      <c r="B29" s="187">
        <v>11732.014999999999</v>
      </c>
      <c r="C29" s="251">
        <v>11859.058999999999</v>
      </c>
      <c r="D29" s="251"/>
      <c r="E29" s="251">
        <v>12410.904</v>
      </c>
      <c r="F29" s="251">
        <v>11902.197</v>
      </c>
      <c r="G29" s="16"/>
    </row>
    <row r="30" spans="1:7" x14ac:dyDescent="0.2">
      <c r="A30" s="249" t="s">
        <v>57</v>
      </c>
      <c r="B30" s="187">
        <v>971.87599999999998</v>
      </c>
      <c r="C30" s="251">
        <v>947.03700000000003</v>
      </c>
      <c r="D30" s="251"/>
      <c r="E30" s="251">
        <v>104.119</v>
      </c>
      <c r="F30" s="251">
        <v>947.03700000000003</v>
      </c>
      <c r="G30" s="16"/>
    </row>
    <row r="31" spans="1:7" x14ac:dyDescent="0.2">
      <c r="A31" s="250" t="s">
        <v>32</v>
      </c>
      <c r="B31" s="177">
        <v>12703.891</v>
      </c>
      <c r="C31" s="168">
        <v>12806.096</v>
      </c>
      <c r="D31" s="168"/>
      <c r="E31" s="168">
        <v>12515.022999999999</v>
      </c>
      <c r="F31" s="168">
        <v>12849.234</v>
      </c>
      <c r="G31" s="55"/>
    </row>
    <row r="32" spans="1:7" ht="3" customHeight="1" x14ac:dyDescent="0.2">
      <c r="A32" s="249"/>
      <c r="B32" s="187"/>
      <c r="C32" s="251"/>
      <c r="D32" s="251"/>
      <c r="E32" s="251"/>
      <c r="F32" s="251"/>
      <c r="G32" s="9"/>
    </row>
    <row r="33" spans="1:7" x14ac:dyDescent="0.2">
      <c r="A33" s="250" t="s">
        <v>58</v>
      </c>
      <c r="B33" s="187"/>
      <c r="C33" s="251"/>
      <c r="D33" s="251"/>
      <c r="E33" s="251"/>
      <c r="F33" s="251"/>
      <c r="G33" s="9"/>
    </row>
    <row r="34" spans="1:7" x14ac:dyDescent="0.2">
      <c r="A34" s="249" t="s">
        <v>188</v>
      </c>
      <c r="B34" s="187">
        <v>2165.489</v>
      </c>
      <c r="C34" s="251">
        <v>5189.8320000000003</v>
      </c>
      <c r="D34" s="251"/>
      <c r="E34" s="251">
        <v>2337.002</v>
      </c>
      <c r="F34" s="251">
        <v>5194.8360000000002</v>
      </c>
      <c r="G34" s="57"/>
    </row>
    <row r="35" spans="1:7" x14ac:dyDescent="0.2">
      <c r="A35" s="249" t="s">
        <v>189</v>
      </c>
      <c r="B35" s="187">
        <v>409.97199999999998</v>
      </c>
      <c r="C35" s="251">
        <v>569.20000000000005</v>
      </c>
      <c r="D35" s="251"/>
      <c r="E35" s="251">
        <v>475.94299999999998</v>
      </c>
      <c r="F35" s="251">
        <v>569.20000000000005</v>
      </c>
      <c r="G35" s="57"/>
    </row>
    <row r="36" spans="1:7" x14ac:dyDescent="0.2">
      <c r="A36" s="250" t="s">
        <v>32</v>
      </c>
      <c r="B36" s="177">
        <v>2575.4609999999998</v>
      </c>
      <c r="C36" s="168">
        <v>5759.0320000000002</v>
      </c>
      <c r="D36" s="168"/>
      <c r="E36" s="168">
        <v>2812.9450000000002</v>
      </c>
      <c r="F36" s="168">
        <v>5764.0360000000001</v>
      </c>
      <c r="G36" s="58"/>
    </row>
    <row r="37" spans="1:7" ht="3" customHeight="1" x14ac:dyDescent="0.2">
      <c r="A37" s="249"/>
      <c r="B37" s="187"/>
      <c r="C37" s="251"/>
      <c r="D37" s="251"/>
      <c r="E37" s="251"/>
      <c r="F37" s="251"/>
      <c r="G37" s="9"/>
    </row>
    <row r="38" spans="1:7" x14ac:dyDescent="0.2">
      <c r="A38" s="256" t="s">
        <v>187</v>
      </c>
      <c r="B38" s="178">
        <v>15279.351999999999</v>
      </c>
      <c r="C38" s="171">
        <v>18565.128000000001</v>
      </c>
      <c r="D38" s="171"/>
      <c r="E38" s="171">
        <v>15327.967999999999</v>
      </c>
      <c r="F38" s="171">
        <v>18613.27</v>
      </c>
      <c r="G38" s="17"/>
    </row>
    <row r="39" spans="1:7" s="28" customFormat="1" x14ac:dyDescent="0.2">
      <c r="A39" s="154"/>
      <c r="B39" s="118"/>
      <c r="C39" s="118"/>
      <c r="D39" s="118"/>
      <c r="E39" s="118"/>
      <c r="F39" s="118"/>
      <c r="G39" s="155"/>
    </row>
    <row r="40" spans="1:7" x14ac:dyDescent="0.2">
      <c r="D40" s="52"/>
    </row>
    <row r="41" spans="1:7" x14ac:dyDescent="0.2">
      <c r="A41" s="326"/>
      <c r="B41" s="326"/>
      <c r="C41" s="326"/>
      <c r="D41" s="326"/>
      <c r="E41" s="326"/>
      <c r="F41" s="326"/>
    </row>
    <row r="42" spans="1:7" x14ac:dyDescent="0.2">
      <c r="D42" s="52"/>
    </row>
    <row r="43" spans="1:7" x14ac:dyDescent="0.2">
      <c r="D43" s="52"/>
    </row>
  </sheetData>
  <mergeCells count="11">
    <mergeCell ref="B24:C24"/>
    <mergeCell ref="E24:F24"/>
    <mergeCell ref="A25:A26"/>
    <mergeCell ref="D25:D26"/>
    <mergeCell ref="A3:F3"/>
    <mergeCell ref="A4:F4"/>
    <mergeCell ref="B6:C6"/>
    <mergeCell ref="E6:F6"/>
    <mergeCell ref="A22:F22"/>
    <mergeCell ref="A7:A8"/>
    <mergeCell ref="D7:D8"/>
  </mergeCells>
  <phoneticPr fontId="0" type="noConversion"/>
  <pageMargins left="0.75" right="0.75" top="1" bottom="1" header="0.5" footer="0.5"/>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R63"/>
  <sheetViews>
    <sheetView workbookViewId="0">
      <pane xSplit="2" ySplit="6" topLeftCell="C28" activePane="bottomRight" state="frozen"/>
      <selection activeCell="J27" sqref="J27"/>
      <selection pane="topRight" activeCell="J27" sqref="J27"/>
      <selection pane="bottomLeft" activeCell="J27" sqref="J27"/>
      <selection pane="bottomRight" activeCell="J27" sqref="J27"/>
    </sheetView>
  </sheetViews>
  <sheetFormatPr defaultRowHeight="12.75" x14ac:dyDescent="0.2"/>
  <cols>
    <col min="1" max="1" width="33.140625" bestFit="1" customWidth="1"/>
    <col min="2" max="2" width="70.7109375" bestFit="1" customWidth="1"/>
    <col min="3" max="3" width="10.28515625" bestFit="1" customWidth="1"/>
    <col min="4" max="4" width="4.28515625" customWidth="1"/>
    <col min="5" max="5" width="11.5703125" bestFit="1" customWidth="1"/>
    <col min="6" max="6" width="4.28515625" customWidth="1"/>
    <col min="7" max="7" width="10.28515625" bestFit="1" customWidth="1"/>
    <col min="8" max="8" width="4.28515625" customWidth="1"/>
    <col min="9" max="9" width="11.5703125" bestFit="1" customWidth="1"/>
    <col min="10" max="10" width="4.28515625" customWidth="1"/>
    <col min="11" max="11" width="10.28515625" bestFit="1" customWidth="1"/>
    <col min="12" max="12" width="4.28515625" customWidth="1"/>
    <col min="13" max="13" width="11.5703125" bestFit="1" customWidth="1"/>
    <col min="14" max="14" width="4.28515625" customWidth="1"/>
    <col min="15" max="15" width="10.28515625" bestFit="1" customWidth="1"/>
    <col min="16" max="16" width="4.28515625" customWidth="1"/>
    <col min="17" max="17" width="11.5703125" bestFit="1" customWidth="1"/>
  </cols>
  <sheetData>
    <row r="1" spans="1:18" s="121" customFormat="1" ht="14.25" x14ac:dyDescent="0.2">
      <c r="A1" s="139"/>
      <c r="B1" s="119"/>
      <c r="C1" s="119" t="s">
        <v>268</v>
      </c>
      <c r="D1" s="119" t="s">
        <v>269</v>
      </c>
      <c r="E1" s="119"/>
      <c r="F1" s="119"/>
      <c r="G1" s="119"/>
      <c r="H1" s="119"/>
      <c r="I1" s="119"/>
      <c r="J1" s="119"/>
      <c r="K1" s="119"/>
      <c r="L1" s="119"/>
      <c r="M1" s="119"/>
      <c r="N1" s="119"/>
      <c r="O1" s="119"/>
      <c r="P1" s="119"/>
      <c r="Q1" s="119"/>
      <c r="R1" s="140"/>
    </row>
    <row r="2" spans="1:18" s="121" customFormat="1" ht="14.25" x14ac:dyDescent="0.2">
      <c r="A2" s="139"/>
      <c r="B2" s="119"/>
      <c r="C2" s="145" t="s">
        <v>270</v>
      </c>
      <c r="D2" s="119"/>
      <c r="E2" s="146" t="s">
        <v>271</v>
      </c>
      <c r="F2" s="119"/>
      <c r="G2" s="145" t="s">
        <v>270</v>
      </c>
      <c r="H2" s="119"/>
      <c r="I2" s="146" t="s">
        <v>271</v>
      </c>
      <c r="J2" s="119"/>
      <c r="K2" s="145" t="s">
        <v>270</v>
      </c>
      <c r="L2" s="119"/>
      <c r="M2" s="146" t="s">
        <v>271</v>
      </c>
      <c r="N2" s="119"/>
      <c r="O2" s="145" t="s">
        <v>270</v>
      </c>
      <c r="P2" s="119"/>
      <c r="Q2" s="146" t="s">
        <v>271</v>
      </c>
      <c r="R2" s="140"/>
    </row>
    <row r="3" spans="1:18" s="121" customFormat="1" ht="18.75" x14ac:dyDescent="0.2">
      <c r="A3" s="139"/>
      <c r="B3" s="119"/>
      <c r="C3" s="123" t="s">
        <v>272</v>
      </c>
      <c r="D3" s="123"/>
      <c r="E3" s="123" t="s">
        <v>272</v>
      </c>
      <c r="F3" s="123"/>
      <c r="G3" s="123" t="s">
        <v>272</v>
      </c>
      <c r="H3" s="123"/>
      <c r="I3" s="123" t="s">
        <v>272</v>
      </c>
      <c r="J3" s="124"/>
      <c r="K3" s="123" t="s">
        <v>272</v>
      </c>
      <c r="L3" s="123"/>
      <c r="M3" s="123" t="s">
        <v>272</v>
      </c>
      <c r="N3" s="123"/>
      <c r="O3" s="123" t="s">
        <v>272</v>
      </c>
      <c r="P3" s="123"/>
      <c r="Q3" s="123" t="s">
        <v>272</v>
      </c>
      <c r="R3" s="140"/>
    </row>
    <row r="4" spans="1:18" s="121" customFormat="1" ht="14.25" x14ac:dyDescent="0.2">
      <c r="A4" s="139"/>
      <c r="B4" s="119"/>
      <c r="C4" s="119" t="s">
        <v>494</v>
      </c>
      <c r="D4" s="119"/>
      <c r="E4" s="119" t="s">
        <v>494</v>
      </c>
      <c r="F4" s="119"/>
      <c r="G4" s="125" t="s">
        <v>489</v>
      </c>
      <c r="H4" s="119"/>
      <c r="I4" s="125" t="s">
        <v>489</v>
      </c>
      <c r="J4" s="119"/>
      <c r="K4" s="119" t="s">
        <v>494</v>
      </c>
      <c r="L4" s="119"/>
      <c r="M4" s="119" t="s">
        <v>494</v>
      </c>
      <c r="N4" s="119"/>
      <c r="O4" s="119" t="s">
        <v>273</v>
      </c>
      <c r="P4" s="119"/>
      <c r="Q4" s="119" t="s">
        <v>273</v>
      </c>
      <c r="R4" s="140"/>
    </row>
    <row r="5" spans="1:18" x14ac:dyDescent="0.2">
      <c r="A5" s="139"/>
      <c r="B5" s="119"/>
      <c r="C5" s="125" t="s">
        <v>495</v>
      </c>
      <c r="D5" s="119"/>
      <c r="E5" s="125" t="s">
        <v>495</v>
      </c>
      <c r="F5" s="119"/>
      <c r="G5" s="125" t="s">
        <v>495</v>
      </c>
      <c r="H5" s="119"/>
      <c r="I5" s="125" t="s">
        <v>495</v>
      </c>
      <c r="J5" s="119"/>
      <c r="K5" s="125" t="s">
        <v>274</v>
      </c>
      <c r="L5" s="119"/>
      <c r="M5" s="125" t="s">
        <v>274</v>
      </c>
      <c r="N5" s="119"/>
      <c r="O5" s="125" t="s">
        <v>274</v>
      </c>
      <c r="P5" s="119"/>
      <c r="Q5" s="125" t="s">
        <v>274</v>
      </c>
      <c r="R5" s="132"/>
    </row>
    <row r="6" spans="1:18" x14ac:dyDescent="0.2">
      <c r="A6" s="119"/>
      <c r="B6" s="119"/>
      <c r="C6" s="127"/>
      <c r="D6" s="127"/>
      <c r="E6" s="127"/>
      <c r="F6" s="127"/>
      <c r="G6" s="127"/>
      <c r="H6" s="127"/>
      <c r="I6" s="127"/>
      <c r="J6" s="127"/>
      <c r="K6" s="127"/>
      <c r="L6" s="127"/>
      <c r="M6" s="127"/>
      <c r="N6" s="127"/>
      <c r="O6" s="127"/>
      <c r="P6" s="127"/>
      <c r="Q6" s="127"/>
      <c r="R6" s="132"/>
    </row>
    <row r="7" spans="1:18" x14ac:dyDescent="0.2">
      <c r="A7" s="141" t="s">
        <v>329</v>
      </c>
      <c r="B7" s="142" t="s">
        <v>330</v>
      </c>
      <c r="C7" s="127">
        <v>609226</v>
      </c>
      <c r="D7" s="127"/>
      <c r="E7" s="127">
        <v>1732769</v>
      </c>
      <c r="F7" s="127"/>
      <c r="G7" s="127">
        <v>718084</v>
      </c>
      <c r="H7" s="127"/>
      <c r="I7" s="127">
        <v>2277871</v>
      </c>
      <c r="J7" s="127"/>
      <c r="K7" s="127">
        <v>548439</v>
      </c>
      <c r="L7" s="127"/>
      <c r="M7" s="127">
        <v>1598382</v>
      </c>
      <c r="N7" s="127"/>
      <c r="O7" s="127">
        <v>539971</v>
      </c>
      <c r="P7" s="127"/>
      <c r="Q7" s="127">
        <v>1657650</v>
      </c>
      <c r="R7" s="132"/>
    </row>
    <row r="8" spans="1:18" x14ac:dyDescent="0.2">
      <c r="A8" s="141" t="s">
        <v>331</v>
      </c>
      <c r="B8" s="142" t="s">
        <v>332</v>
      </c>
      <c r="C8" s="127">
        <v>55673</v>
      </c>
      <c r="D8" s="127"/>
      <c r="E8" s="127">
        <v>67454</v>
      </c>
      <c r="F8" s="127"/>
      <c r="G8" s="127">
        <v>103878</v>
      </c>
      <c r="H8" s="127"/>
      <c r="I8" s="127">
        <v>166916</v>
      </c>
      <c r="J8" s="127"/>
      <c r="K8" s="127">
        <v>67475</v>
      </c>
      <c r="L8" s="127"/>
      <c r="M8" s="127">
        <v>103468</v>
      </c>
      <c r="N8" s="127"/>
      <c r="O8" s="127">
        <v>96964</v>
      </c>
      <c r="P8" s="127"/>
      <c r="Q8" s="127">
        <v>127597</v>
      </c>
      <c r="R8" s="132"/>
    </row>
    <row r="9" spans="1:18" x14ac:dyDescent="0.2">
      <c r="A9" s="141" t="s">
        <v>333</v>
      </c>
      <c r="B9" s="142" t="s">
        <v>334</v>
      </c>
      <c r="C9" s="127" t="s">
        <v>277</v>
      </c>
      <c r="D9" s="127"/>
      <c r="E9" s="127" t="s">
        <v>277</v>
      </c>
      <c r="F9" s="127"/>
      <c r="G9" s="127" t="s">
        <v>277</v>
      </c>
      <c r="H9" s="127"/>
      <c r="I9" s="127" t="s">
        <v>277</v>
      </c>
      <c r="J9" s="127"/>
      <c r="K9" s="127" t="s">
        <v>277</v>
      </c>
      <c r="L9" s="127"/>
      <c r="M9" s="127" t="s">
        <v>277</v>
      </c>
      <c r="N9" s="127"/>
      <c r="O9" s="127" t="s">
        <v>277</v>
      </c>
      <c r="P9" s="127"/>
      <c r="Q9" s="127" t="s">
        <v>277</v>
      </c>
      <c r="R9" s="132"/>
    </row>
    <row r="10" spans="1:18" x14ac:dyDescent="0.2">
      <c r="A10" s="141" t="s">
        <v>335</v>
      </c>
      <c r="B10" s="142" t="s">
        <v>336</v>
      </c>
      <c r="C10" s="127">
        <v>6350</v>
      </c>
      <c r="D10" s="127"/>
      <c r="E10" s="127">
        <v>246</v>
      </c>
      <c r="F10" s="127"/>
      <c r="G10" s="127">
        <v>12350</v>
      </c>
      <c r="H10" s="127"/>
      <c r="I10" s="127">
        <v>12350</v>
      </c>
      <c r="J10" s="127"/>
      <c r="K10" s="127">
        <v>10770</v>
      </c>
      <c r="L10" s="127"/>
      <c r="M10" s="127">
        <v>472</v>
      </c>
      <c r="N10" s="127"/>
      <c r="O10" s="127">
        <v>8489</v>
      </c>
      <c r="P10" s="127"/>
      <c r="Q10" s="127">
        <v>340</v>
      </c>
      <c r="R10" s="132"/>
    </row>
    <row r="11" spans="1:18" x14ac:dyDescent="0.2">
      <c r="A11" s="141" t="s">
        <v>337</v>
      </c>
      <c r="B11" s="142" t="s">
        <v>338</v>
      </c>
      <c r="C11" s="127">
        <v>2024</v>
      </c>
      <c r="D11" s="127"/>
      <c r="E11" s="127">
        <v>2024</v>
      </c>
      <c r="F11" s="127"/>
      <c r="G11" s="127">
        <v>665</v>
      </c>
      <c r="H11" s="127"/>
      <c r="I11" s="127">
        <v>665</v>
      </c>
      <c r="J11" s="127"/>
      <c r="K11" s="127">
        <v>1021</v>
      </c>
      <c r="L11" s="127"/>
      <c r="M11" s="127">
        <v>1017</v>
      </c>
      <c r="N11" s="127"/>
      <c r="O11" s="127">
        <v>2051</v>
      </c>
      <c r="P11" s="127"/>
      <c r="Q11" s="127">
        <v>2051</v>
      </c>
      <c r="R11" s="132"/>
    </row>
    <row r="12" spans="1:18" x14ac:dyDescent="0.2">
      <c r="A12" s="141" t="s">
        <v>339</v>
      </c>
      <c r="B12" s="142" t="s">
        <v>340</v>
      </c>
      <c r="C12" s="127">
        <v>0</v>
      </c>
      <c r="D12" s="127"/>
      <c r="E12" s="127">
        <v>0</v>
      </c>
      <c r="F12" s="127"/>
      <c r="G12" s="127" t="s">
        <v>277</v>
      </c>
      <c r="H12" s="127"/>
      <c r="I12" s="127" t="s">
        <v>277</v>
      </c>
      <c r="J12" s="127"/>
      <c r="K12" s="127">
        <v>0</v>
      </c>
      <c r="L12" s="127"/>
      <c r="M12" s="127">
        <v>0</v>
      </c>
      <c r="N12" s="127"/>
      <c r="O12" s="127">
        <v>0</v>
      </c>
      <c r="P12" s="127"/>
      <c r="Q12" s="127">
        <v>0</v>
      </c>
      <c r="R12" s="132"/>
    </row>
    <row r="13" spans="1:18" x14ac:dyDescent="0.2">
      <c r="A13" s="141" t="s">
        <v>341</v>
      </c>
      <c r="B13" s="142" t="s">
        <v>342</v>
      </c>
      <c r="C13" s="127" t="s">
        <v>277</v>
      </c>
      <c r="D13" s="127"/>
      <c r="E13" s="127" t="s">
        <v>277</v>
      </c>
      <c r="F13" s="127"/>
      <c r="G13" s="127" t="s">
        <v>277</v>
      </c>
      <c r="H13" s="127"/>
      <c r="I13" s="127" t="s">
        <v>277</v>
      </c>
      <c r="J13" s="127"/>
      <c r="K13" s="127" t="s">
        <v>277</v>
      </c>
      <c r="L13" s="127"/>
      <c r="M13" s="127" t="s">
        <v>277</v>
      </c>
      <c r="N13" s="127"/>
      <c r="O13" s="127" t="s">
        <v>277</v>
      </c>
      <c r="P13" s="127"/>
      <c r="Q13" s="127" t="s">
        <v>277</v>
      </c>
      <c r="R13" s="132"/>
    </row>
    <row r="14" spans="1:18" x14ac:dyDescent="0.2">
      <c r="A14" s="141" t="s">
        <v>343</v>
      </c>
      <c r="B14" s="142" t="s">
        <v>344</v>
      </c>
      <c r="C14" s="127">
        <v>1505</v>
      </c>
      <c r="D14" s="127"/>
      <c r="E14" s="127">
        <v>0</v>
      </c>
      <c r="F14" s="127"/>
      <c r="G14" s="127">
        <v>892</v>
      </c>
      <c r="H14" s="127"/>
      <c r="I14" s="127">
        <v>892</v>
      </c>
      <c r="J14" s="127"/>
      <c r="K14" s="127">
        <v>1505</v>
      </c>
      <c r="L14" s="127"/>
      <c r="M14" s="127">
        <v>0</v>
      </c>
      <c r="N14" s="127"/>
      <c r="O14" s="127">
        <v>1505</v>
      </c>
      <c r="P14" s="127"/>
      <c r="Q14" s="127">
        <v>0</v>
      </c>
      <c r="R14" s="132"/>
    </row>
    <row r="15" spans="1:18" x14ac:dyDescent="0.2">
      <c r="A15" s="141" t="s">
        <v>345</v>
      </c>
      <c r="B15" s="142" t="s">
        <v>346</v>
      </c>
      <c r="C15" s="127">
        <v>36544</v>
      </c>
      <c r="D15" s="127"/>
      <c r="E15" s="127">
        <v>0</v>
      </c>
      <c r="F15" s="127"/>
      <c r="G15" s="127">
        <v>4152</v>
      </c>
      <c r="H15" s="127"/>
      <c r="I15" s="127">
        <v>4152</v>
      </c>
      <c r="J15" s="127"/>
      <c r="K15" s="127">
        <v>37154</v>
      </c>
      <c r="L15" s="127"/>
      <c r="M15" s="127">
        <v>0</v>
      </c>
      <c r="N15" s="127"/>
      <c r="O15" s="127">
        <v>2052</v>
      </c>
      <c r="P15" s="127"/>
      <c r="Q15" s="127">
        <v>0</v>
      </c>
      <c r="R15" s="132"/>
    </row>
    <row r="16" spans="1:18" x14ac:dyDescent="0.2">
      <c r="A16" s="141" t="s">
        <v>347</v>
      </c>
      <c r="B16" s="142" t="s">
        <v>348</v>
      </c>
      <c r="C16" s="127">
        <v>0</v>
      </c>
      <c r="D16" s="127"/>
      <c r="E16" s="127">
        <v>0</v>
      </c>
      <c r="F16" s="127"/>
      <c r="G16" s="127">
        <v>1660</v>
      </c>
      <c r="H16" s="127"/>
      <c r="I16" s="127">
        <v>1660</v>
      </c>
      <c r="J16" s="127"/>
      <c r="K16" s="127">
        <v>23965</v>
      </c>
      <c r="L16" s="127"/>
      <c r="M16" s="127">
        <v>23965</v>
      </c>
      <c r="N16" s="127"/>
      <c r="O16" s="127">
        <v>36958</v>
      </c>
      <c r="P16" s="127"/>
      <c r="Q16" s="127">
        <v>36958</v>
      </c>
      <c r="R16" s="132"/>
    </row>
    <row r="17" spans="1:18" x14ac:dyDescent="0.2">
      <c r="A17" s="141" t="s">
        <v>349</v>
      </c>
      <c r="B17" s="142" t="s">
        <v>350</v>
      </c>
      <c r="C17" s="127">
        <v>14073</v>
      </c>
      <c r="D17" s="127"/>
      <c r="E17" s="127">
        <v>14073</v>
      </c>
      <c r="F17" s="127"/>
      <c r="G17" s="127">
        <v>5307</v>
      </c>
      <c r="H17" s="127"/>
      <c r="I17" s="127">
        <v>5307</v>
      </c>
      <c r="J17" s="127"/>
      <c r="K17" s="127">
        <v>4842</v>
      </c>
      <c r="L17" s="127"/>
      <c r="M17" s="127">
        <v>4842</v>
      </c>
      <c r="N17" s="127"/>
      <c r="O17" s="127">
        <v>9462</v>
      </c>
      <c r="P17" s="127"/>
      <c r="Q17" s="127">
        <v>9462</v>
      </c>
      <c r="R17" s="132"/>
    </row>
    <row r="18" spans="1:18" x14ac:dyDescent="0.2">
      <c r="A18" s="141" t="s">
        <v>351</v>
      </c>
      <c r="B18" s="142" t="s">
        <v>352</v>
      </c>
      <c r="C18" s="127" t="s">
        <v>277</v>
      </c>
      <c r="D18" s="127"/>
      <c r="E18" s="127" t="s">
        <v>277</v>
      </c>
      <c r="F18" s="127"/>
      <c r="G18" s="127" t="s">
        <v>277</v>
      </c>
      <c r="H18" s="127"/>
      <c r="I18" s="127" t="s">
        <v>277</v>
      </c>
      <c r="J18" s="127"/>
      <c r="K18" s="127">
        <v>0</v>
      </c>
      <c r="L18" s="127"/>
      <c r="M18" s="127">
        <v>0</v>
      </c>
      <c r="N18" s="127"/>
      <c r="O18" s="127" t="s">
        <v>277</v>
      </c>
      <c r="P18" s="127"/>
      <c r="Q18" s="127" t="s">
        <v>277</v>
      </c>
      <c r="R18" s="132"/>
    </row>
    <row r="19" spans="1:18" x14ac:dyDescent="0.2">
      <c r="A19" s="141" t="s">
        <v>353</v>
      </c>
      <c r="B19" s="142" t="s">
        <v>354</v>
      </c>
      <c r="C19" s="127" t="s">
        <v>277</v>
      </c>
      <c r="D19" s="127"/>
      <c r="E19" s="127">
        <v>419</v>
      </c>
      <c r="F19" s="127"/>
      <c r="G19" s="127" t="s">
        <v>277</v>
      </c>
      <c r="H19" s="127"/>
      <c r="I19" s="127" t="s">
        <v>277</v>
      </c>
      <c r="J19" s="127"/>
      <c r="K19" s="127" t="s">
        <v>277</v>
      </c>
      <c r="L19" s="127"/>
      <c r="M19" s="127" t="s">
        <v>277</v>
      </c>
      <c r="N19" s="127"/>
      <c r="O19" s="127">
        <v>0</v>
      </c>
      <c r="P19" s="127"/>
      <c r="Q19" s="127">
        <v>0</v>
      </c>
      <c r="R19" s="132"/>
    </row>
    <row r="20" spans="1:18" x14ac:dyDescent="0.2">
      <c r="A20" s="141" t="s">
        <v>355</v>
      </c>
      <c r="B20" s="142" t="s">
        <v>356</v>
      </c>
      <c r="C20" s="127">
        <v>247400</v>
      </c>
      <c r="D20" s="127"/>
      <c r="E20" s="127">
        <v>247400</v>
      </c>
      <c r="F20" s="127"/>
      <c r="G20" s="127">
        <v>168231</v>
      </c>
      <c r="H20" s="127"/>
      <c r="I20" s="127">
        <v>168231</v>
      </c>
      <c r="J20" s="127"/>
      <c r="K20" s="127">
        <v>160511</v>
      </c>
      <c r="L20" s="127"/>
      <c r="M20" s="127">
        <v>160511</v>
      </c>
      <c r="N20" s="127"/>
      <c r="O20" s="127">
        <v>245333</v>
      </c>
      <c r="P20" s="127"/>
      <c r="Q20" s="127">
        <v>245333</v>
      </c>
      <c r="R20" s="132"/>
    </row>
    <row r="21" spans="1:18" x14ac:dyDescent="0.2">
      <c r="A21" s="141" t="s">
        <v>357</v>
      </c>
      <c r="B21" s="142" t="s">
        <v>358</v>
      </c>
      <c r="C21" s="127">
        <v>89</v>
      </c>
      <c r="D21" s="127"/>
      <c r="E21" s="127">
        <v>89</v>
      </c>
      <c r="F21" s="127"/>
      <c r="G21" s="127">
        <v>216</v>
      </c>
      <c r="H21" s="127"/>
      <c r="I21" s="127">
        <v>216</v>
      </c>
      <c r="J21" s="127"/>
      <c r="K21" s="127">
        <v>127</v>
      </c>
      <c r="L21" s="127"/>
      <c r="M21" s="127">
        <v>127</v>
      </c>
      <c r="N21" s="127"/>
      <c r="O21" s="127">
        <v>117</v>
      </c>
      <c r="P21" s="127"/>
      <c r="Q21" s="127">
        <v>117</v>
      </c>
      <c r="R21" s="132"/>
    </row>
    <row r="22" spans="1:18" x14ac:dyDescent="0.2">
      <c r="A22" s="141" t="s">
        <v>359</v>
      </c>
      <c r="B22" s="142" t="s">
        <v>360</v>
      </c>
      <c r="C22" s="127">
        <v>451</v>
      </c>
      <c r="D22" s="127"/>
      <c r="E22" s="127">
        <v>451</v>
      </c>
      <c r="F22" s="127"/>
      <c r="G22" s="127">
        <v>300</v>
      </c>
      <c r="H22" s="127"/>
      <c r="I22" s="127">
        <v>300</v>
      </c>
      <c r="J22" s="127"/>
      <c r="K22" s="127">
        <v>-1013</v>
      </c>
      <c r="L22" s="127"/>
      <c r="M22" s="127">
        <v>-1013</v>
      </c>
      <c r="N22" s="127"/>
      <c r="O22" s="127">
        <v>1193</v>
      </c>
      <c r="P22" s="127"/>
      <c r="Q22" s="127">
        <v>1193</v>
      </c>
      <c r="R22" s="132"/>
    </row>
    <row r="23" spans="1:18" x14ac:dyDescent="0.2">
      <c r="A23" s="141" t="s">
        <v>361</v>
      </c>
      <c r="B23" s="142" t="s">
        <v>362</v>
      </c>
      <c r="C23" s="127">
        <v>68510</v>
      </c>
      <c r="D23" s="127"/>
      <c r="E23" s="127">
        <v>68510</v>
      </c>
      <c r="F23" s="127"/>
      <c r="G23" s="127">
        <v>57092</v>
      </c>
      <c r="H23" s="127"/>
      <c r="I23" s="127">
        <v>57092</v>
      </c>
      <c r="J23" s="127"/>
      <c r="K23" s="127">
        <v>59220</v>
      </c>
      <c r="L23" s="127"/>
      <c r="M23" s="127">
        <v>59220</v>
      </c>
      <c r="N23" s="127"/>
      <c r="O23" s="127">
        <v>63438</v>
      </c>
      <c r="P23" s="127"/>
      <c r="Q23" s="127">
        <v>63438</v>
      </c>
      <c r="R23" s="132"/>
    </row>
    <row r="24" spans="1:18" x14ac:dyDescent="0.2">
      <c r="A24" s="141" t="s">
        <v>363</v>
      </c>
      <c r="B24" s="142" t="s">
        <v>364</v>
      </c>
      <c r="C24" s="127">
        <v>440706</v>
      </c>
      <c r="D24" s="127"/>
      <c r="E24" s="127">
        <v>440706</v>
      </c>
      <c r="F24" s="127"/>
      <c r="G24" s="127">
        <v>53133</v>
      </c>
      <c r="H24" s="127"/>
      <c r="I24" s="127">
        <v>53133</v>
      </c>
      <c r="J24" s="127"/>
      <c r="K24" s="127">
        <v>144074</v>
      </c>
      <c r="L24" s="127"/>
      <c r="M24" s="127">
        <v>144074</v>
      </c>
      <c r="N24" s="127"/>
      <c r="O24" s="127">
        <v>33420</v>
      </c>
      <c r="P24" s="127"/>
      <c r="Q24" s="127">
        <v>33420</v>
      </c>
      <c r="R24" s="132"/>
    </row>
    <row r="25" spans="1:18" x14ac:dyDescent="0.2">
      <c r="A25" s="141" t="s">
        <v>365</v>
      </c>
      <c r="B25" s="142" t="s">
        <v>366</v>
      </c>
      <c r="C25" s="127">
        <v>1262254</v>
      </c>
      <c r="D25" s="127"/>
      <c r="E25" s="127">
        <v>1262254</v>
      </c>
      <c r="F25" s="127"/>
      <c r="G25" s="127">
        <v>1276692</v>
      </c>
      <c r="H25" s="127"/>
      <c r="I25" s="127">
        <v>1276692</v>
      </c>
      <c r="J25" s="127"/>
      <c r="K25" s="127">
        <v>983340</v>
      </c>
      <c r="L25" s="127"/>
      <c r="M25" s="127">
        <v>983340</v>
      </c>
      <c r="N25" s="127"/>
      <c r="O25" s="127">
        <v>1267264</v>
      </c>
      <c r="P25" s="127"/>
      <c r="Q25" s="127">
        <v>1267264</v>
      </c>
      <c r="R25" s="132"/>
    </row>
    <row r="26" spans="1:18" x14ac:dyDescent="0.2">
      <c r="A26" s="141" t="s">
        <v>367</v>
      </c>
      <c r="B26" s="142" t="s">
        <v>368</v>
      </c>
      <c r="C26" s="127">
        <v>-55</v>
      </c>
      <c r="D26" s="127"/>
      <c r="E26" s="127">
        <v>-55</v>
      </c>
      <c r="F26" s="127"/>
      <c r="G26" s="127">
        <v>309</v>
      </c>
      <c r="H26" s="127"/>
      <c r="I26" s="127">
        <v>309</v>
      </c>
      <c r="J26" s="127"/>
      <c r="K26" s="127">
        <v>161</v>
      </c>
      <c r="L26" s="127"/>
      <c r="M26" s="127">
        <v>161</v>
      </c>
      <c r="N26" s="127"/>
      <c r="O26" s="127">
        <v>309</v>
      </c>
      <c r="P26" s="127"/>
      <c r="Q26" s="127">
        <v>309</v>
      </c>
      <c r="R26" s="132"/>
    </row>
    <row r="27" spans="1:18" x14ac:dyDescent="0.2">
      <c r="A27" s="141" t="s">
        <v>369</v>
      </c>
      <c r="B27" s="142" t="s">
        <v>370</v>
      </c>
      <c r="C27" s="127">
        <v>305526</v>
      </c>
      <c r="D27" s="127"/>
      <c r="E27" s="127">
        <v>6521</v>
      </c>
      <c r="F27" s="127"/>
      <c r="G27" s="127">
        <v>121584</v>
      </c>
      <c r="H27" s="127"/>
      <c r="I27" s="127">
        <v>118680</v>
      </c>
      <c r="J27" s="127"/>
      <c r="K27" s="127">
        <v>121574</v>
      </c>
      <c r="L27" s="127"/>
      <c r="M27" s="127">
        <v>0</v>
      </c>
      <c r="N27" s="127"/>
      <c r="O27" s="127">
        <v>136515</v>
      </c>
      <c r="P27" s="127"/>
      <c r="Q27" s="127">
        <v>0</v>
      </c>
      <c r="R27" s="132"/>
    </row>
    <row r="28" spans="1:18" x14ac:dyDescent="0.2">
      <c r="A28" s="141" t="s">
        <v>371</v>
      </c>
      <c r="B28" s="142" t="s">
        <v>372</v>
      </c>
      <c r="C28" s="127" t="s">
        <v>277</v>
      </c>
      <c r="D28" s="127"/>
      <c r="E28" s="127" t="s">
        <v>277</v>
      </c>
      <c r="F28" s="127"/>
      <c r="G28" s="127" t="s">
        <v>277</v>
      </c>
      <c r="H28" s="127"/>
      <c r="I28" s="127" t="s">
        <v>277</v>
      </c>
      <c r="J28" s="127"/>
      <c r="K28" s="127" t="s">
        <v>277</v>
      </c>
      <c r="L28" s="127"/>
      <c r="M28" s="127" t="s">
        <v>277</v>
      </c>
      <c r="N28" s="127"/>
      <c r="O28" s="127" t="s">
        <v>277</v>
      </c>
      <c r="P28" s="127"/>
      <c r="Q28" s="127" t="s">
        <v>277</v>
      </c>
      <c r="R28" s="132"/>
    </row>
    <row r="29" spans="1:18" x14ac:dyDescent="0.2">
      <c r="A29" s="141" t="s">
        <v>373</v>
      </c>
      <c r="B29" s="142" t="s">
        <v>374</v>
      </c>
      <c r="C29" s="127">
        <v>1835</v>
      </c>
      <c r="D29" s="127"/>
      <c r="E29" s="127">
        <v>0</v>
      </c>
      <c r="F29" s="127"/>
      <c r="G29" s="127" t="s">
        <v>277</v>
      </c>
      <c r="H29" s="127"/>
      <c r="I29" s="127" t="s">
        <v>277</v>
      </c>
      <c r="J29" s="127"/>
      <c r="K29" s="127">
        <v>1705</v>
      </c>
      <c r="L29" s="127"/>
      <c r="M29" s="127">
        <v>0</v>
      </c>
      <c r="N29" s="127"/>
      <c r="O29" s="127">
        <v>0</v>
      </c>
      <c r="P29" s="127"/>
      <c r="Q29" s="127">
        <v>0</v>
      </c>
      <c r="R29" s="132"/>
    </row>
    <row r="30" spans="1:18" x14ac:dyDescent="0.2">
      <c r="A30" s="141" t="s">
        <v>375</v>
      </c>
      <c r="B30" s="142" t="s">
        <v>376</v>
      </c>
      <c r="C30" s="127" t="s">
        <v>277</v>
      </c>
      <c r="D30" s="127"/>
      <c r="E30" s="127" t="s">
        <v>277</v>
      </c>
      <c r="F30" s="127"/>
      <c r="G30" s="127" t="s">
        <v>277</v>
      </c>
      <c r="H30" s="127"/>
      <c r="I30" s="127" t="s">
        <v>277</v>
      </c>
      <c r="J30" s="127"/>
      <c r="K30" s="127" t="s">
        <v>277</v>
      </c>
      <c r="L30" s="127"/>
      <c r="M30" s="127" t="s">
        <v>277</v>
      </c>
      <c r="N30" s="127"/>
      <c r="O30" s="127" t="s">
        <v>277</v>
      </c>
      <c r="P30" s="127"/>
      <c r="Q30" s="127" t="s">
        <v>277</v>
      </c>
      <c r="R30" s="132"/>
    </row>
    <row r="31" spans="1:18" x14ac:dyDescent="0.2">
      <c r="A31" s="141" t="s">
        <v>377</v>
      </c>
      <c r="B31" s="142" t="s">
        <v>378</v>
      </c>
      <c r="C31" s="127">
        <v>11593</v>
      </c>
      <c r="D31" s="127"/>
      <c r="E31" s="127">
        <v>26535</v>
      </c>
      <c r="F31" s="127"/>
      <c r="G31" s="127">
        <v>23925</v>
      </c>
      <c r="H31" s="127"/>
      <c r="I31" s="127">
        <v>69733</v>
      </c>
      <c r="J31" s="127"/>
      <c r="K31" s="127">
        <v>4354</v>
      </c>
      <c r="L31" s="127"/>
      <c r="M31" s="127">
        <v>15611</v>
      </c>
      <c r="N31" s="127"/>
      <c r="O31" s="127">
        <v>5749</v>
      </c>
      <c r="P31" s="127"/>
      <c r="Q31" s="127">
        <v>18015</v>
      </c>
      <c r="R31" s="132"/>
    </row>
    <row r="32" spans="1:18" x14ac:dyDescent="0.2">
      <c r="A32" s="141" t="s">
        <v>379</v>
      </c>
      <c r="B32" s="142" t="s">
        <v>380</v>
      </c>
      <c r="C32" s="127">
        <v>0</v>
      </c>
      <c r="D32" s="127"/>
      <c r="E32" s="127">
        <v>0</v>
      </c>
      <c r="F32" s="127"/>
      <c r="G32" s="127">
        <v>326</v>
      </c>
      <c r="H32" s="127"/>
      <c r="I32" s="127">
        <v>326</v>
      </c>
      <c r="J32" s="127"/>
      <c r="K32" s="127">
        <v>0</v>
      </c>
      <c r="L32" s="127"/>
      <c r="M32" s="127">
        <v>0</v>
      </c>
      <c r="N32" s="127"/>
      <c r="O32" s="127">
        <v>0</v>
      </c>
      <c r="P32" s="127"/>
      <c r="Q32" s="127">
        <v>0</v>
      </c>
      <c r="R32" s="132"/>
    </row>
    <row r="33" spans="1:18" x14ac:dyDescent="0.2">
      <c r="A33" s="141" t="s">
        <v>381</v>
      </c>
      <c r="B33" s="142" t="s">
        <v>382</v>
      </c>
      <c r="C33" s="127">
        <v>27622</v>
      </c>
      <c r="D33" s="127"/>
      <c r="E33" s="127">
        <v>27622</v>
      </c>
      <c r="F33" s="127"/>
      <c r="G33" s="127">
        <v>41125</v>
      </c>
      <c r="H33" s="127"/>
      <c r="I33" s="127">
        <v>41125</v>
      </c>
      <c r="J33" s="127"/>
      <c r="K33" s="127">
        <v>32101</v>
      </c>
      <c r="L33" s="127"/>
      <c r="M33" s="127">
        <v>32101</v>
      </c>
      <c r="N33" s="127"/>
      <c r="O33" s="127">
        <v>29645</v>
      </c>
      <c r="P33" s="127"/>
      <c r="Q33" s="127">
        <v>29645</v>
      </c>
      <c r="R33" s="132"/>
    </row>
    <row r="34" spans="1:18" x14ac:dyDescent="0.2">
      <c r="A34" s="141" t="s">
        <v>383</v>
      </c>
      <c r="B34" s="142" t="s">
        <v>384</v>
      </c>
      <c r="C34" s="127" t="s">
        <v>277</v>
      </c>
      <c r="D34" s="127"/>
      <c r="E34" s="127">
        <v>215026</v>
      </c>
      <c r="F34" s="127"/>
      <c r="G34" s="127" t="s">
        <v>277</v>
      </c>
      <c r="H34" s="127"/>
      <c r="I34" s="127">
        <v>252465</v>
      </c>
      <c r="J34" s="127"/>
      <c r="K34" s="127" t="s">
        <v>277</v>
      </c>
      <c r="L34" s="127"/>
      <c r="M34" s="127">
        <v>247759</v>
      </c>
      <c r="N34" s="127"/>
      <c r="O34" s="127" t="s">
        <v>277</v>
      </c>
      <c r="P34" s="127"/>
      <c r="Q34" s="127">
        <v>193546</v>
      </c>
      <c r="R34" s="132"/>
    </row>
    <row r="35" spans="1:18" x14ac:dyDescent="0.2">
      <c r="A35" s="141" t="s">
        <v>385</v>
      </c>
      <c r="B35" s="142" t="s">
        <v>386</v>
      </c>
      <c r="C35" s="127">
        <v>0</v>
      </c>
      <c r="D35" s="127"/>
      <c r="E35" s="127">
        <v>-205149</v>
      </c>
      <c r="F35" s="127"/>
      <c r="G35" s="127" t="s">
        <v>277</v>
      </c>
      <c r="H35" s="127"/>
      <c r="I35" s="127" t="s">
        <v>277</v>
      </c>
      <c r="J35" s="127"/>
      <c r="K35" s="127" t="s">
        <v>277</v>
      </c>
      <c r="L35" s="127"/>
      <c r="M35" s="127">
        <v>-240371</v>
      </c>
      <c r="N35" s="127"/>
      <c r="O35" s="127">
        <v>0</v>
      </c>
      <c r="P35" s="127"/>
      <c r="Q35" s="127">
        <v>-184850</v>
      </c>
      <c r="R35" s="132"/>
    </row>
    <row r="36" spans="1:18" x14ac:dyDescent="0.2">
      <c r="A36" s="141" t="s">
        <v>387</v>
      </c>
      <c r="B36" s="142" t="s">
        <v>388</v>
      </c>
      <c r="C36" s="127" t="s">
        <v>277</v>
      </c>
      <c r="D36" s="127"/>
      <c r="E36" s="127" t="s">
        <v>277</v>
      </c>
      <c r="F36" s="127"/>
      <c r="G36" s="127">
        <v>18452</v>
      </c>
      <c r="H36" s="127"/>
      <c r="I36" s="127">
        <v>18452</v>
      </c>
      <c r="J36" s="127"/>
      <c r="K36" s="127" t="s">
        <v>277</v>
      </c>
      <c r="L36" s="127"/>
      <c r="M36" s="127" t="s">
        <v>277</v>
      </c>
      <c r="N36" s="127"/>
      <c r="O36" s="127" t="s">
        <v>277</v>
      </c>
      <c r="P36" s="127"/>
      <c r="Q36" s="127" t="s">
        <v>277</v>
      </c>
      <c r="R36" s="132"/>
    </row>
    <row r="37" spans="1:18" x14ac:dyDescent="0.2">
      <c r="A37" s="141" t="s">
        <v>389</v>
      </c>
      <c r="B37" s="142" t="s">
        <v>390</v>
      </c>
      <c r="C37" s="127" t="s">
        <v>277</v>
      </c>
      <c r="D37" s="127"/>
      <c r="E37" s="127">
        <v>0</v>
      </c>
      <c r="F37" s="127"/>
      <c r="G37" s="127" t="s">
        <v>277</v>
      </c>
      <c r="H37" s="127"/>
      <c r="I37" s="127">
        <v>4933</v>
      </c>
      <c r="J37" s="127"/>
      <c r="K37" s="127" t="s">
        <v>277</v>
      </c>
      <c r="L37" s="127"/>
      <c r="M37" s="127">
        <v>0</v>
      </c>
      <c r="N37" s="127"/>
      <c r="O37" s="127" t="s">
        <v>277</v>
      </c>
      <c r="P37" s="127"/>
      <c r="Q37" s="127">
        <v>0</v>
      </c>
      <c r="R37" s="132"/>
    </row>
    <row r="38" spans="1:18" x14ac:dyDescent="0.2">
      <c r="A38" s="141" t="s">
        <v>391</v>
      </c>
      <c r="B38" s="142" t="s">
        <v>392</v>
      </c>
      <c r="C38" s="127" t="s">
        <v>277</v>
      </c>
      <c r="D38" s="127"/>
      <c r="E38" s="127">
        <v>2872</v>
      </c>
      <c r="F38" s="127"/>
      <c r="G38" s="127" t="s">
        <v>277</v>
      </c>
      <c r="H38" s="127"/>
      <c r="I38" s="127">
        <v>32857</v>
      </c>
      <c r="J38" s="127"/>
      <c r="K38" s="127" t="s">
        <v>277</v>
      </c>
      <c r="L38" s="127"/>
      <c r="M38" s="127">
        <v>0</v>
      </c>
      <c r="N38" s="127"/>
      <c r="O38" s="127">
        <v>0</v>
      </c>
      <c r="P38" s="127"/>
      <c r="Q38" s="127">
        <v>0</v>
      </c>
      <c r="R38" s="132"/>
    </row>
    <row r="39" spans="1:18" x14ac:dyDescent="0.2">
      <c r="A39" s="141" t="s">
        <v>393</v>
      </c>
      <c r="B39" s="142" t="s">
        <v>394</v>
      </c>
      <c r="C39" s="127">
        <v>16783</v>
      </c>
      <c r="D39" s="127"/>
      <c r="E39" s="127">
        <v>40208</v>
      </c>
      <c r="F39" s="127"/>
      <c r="G39" s="127">
        <v>78176</v>
      </c>
      <c r="H39" s="127"/>
      <c r="I39" s="127">
        <v>109171</v>
      </c>
      <c r="J39" s="127"/>
      <c r="K39" s="127">
        <v>22670</v>
      </c>
      <c r="L39" s="127"/>
      <c r="M39" s="127">
        <v>32882</v>
      </c>
      <c r="N39" s="127"/>
      <c r="O39" s="127">
        <v>83999</v>
      </c>
      <c r="P39" s="127"/>
      <c r="Q39" s="127">
        <v>99419</v>
      </c>
      <c r="R39" s="132"/>
    </row>
    <row r="40" spans="1:18" x14ac:dyDescent="0.2">
      <c r="A40" s="141" t="s">
        <v>395</v>
      </c>
      <c r="B40" s="142" t="s">
        <v>396</v>
      </c>
      <c r="C40" s="127">
        <v>0</v>
      </c>
      <c r="D40" s="127"/>
      <c r="E40" s="127">
        <v>0</v>
      </c>
      <c r="F40" s="127"/>
      <c r="G40" s="127" t="s">
        <v>277</v>
      </c>
      <c r="H40" s="127"/>
      <c r="I40" s="127" t="s">
        <v>277</v>
      </c>
      <c r="J40" s="127"/>
      <c r="K40" s="127" t="s">
        <v>277</v>
      </c>
      <c r="L40" s="127"/>
      <c r="M40" s="127" t="s">
        <v>277</v>
      </c>
      <c r="N40" s="127"/>
      <c r="O40" s="127">
        <v>0</v>
      </c>
      <c r="P40" s="127"/>
      <c r="Q40" s="127">
        <v>0</v>
      </c>
      <c r="R40" s="132"/>
    </row>
    <row r="41" spans="1:18" x14ac:dyDescent="0.2">
      <c r="A41" s="141" t="s">
        <v>397</v>
      </c>
      <c r="B41" s="142" t="s">
        <v>398</v>
      </c>
      <c r="C41" s="127" t="s">
        <v>277</v>
      </c>
      <c r="D41" s="127"/>
      <c r="E41" s="127">
        <v>0</v>
      </c>
      <c r="F41" s="127"/>
      <c r="G41" s="127" t="s">
        <v>277</v>
      </c>
      <c r="H41" s="127"/>
      <c r="I41" s="127" t="s">
        <v>277</v>
      </c>
      <c r="J41" s="127"/>
      <c r="K41" s="127" t="s">
        <v>277</v>
      </c>
      <c r="L41" s="127"/>
      <c r="M41" s="127">
        <v>0</v>
      </c>
      <c r="N41" s="127"/>
      <c r="O41" s="127">
        <v>40</v>
      </c>
      <c r="P41" s="127"/>
      <c r="Q41" s="127">
        <v>40</v>
      </c>
      <c r="R41" s="132"/>
    </row>
    <row r="42" spans="1:18" x14ac:dyDescent="0.2">
      <c r="A42" s="141" t="s">
        <v>399</v>
      </c>
      <c r="B42" s="142" t="s">
        <v>400</v>
      </c>
      <c r="C42" s="127">
        <v>7286</v>
      </c>
      <c r="D42" s="127"/>
      <c r="E42" s="127">
        <v>7286</v>
      </c>
      <c r="F42" s="127"/>
      <c r="G42" s="127" t="s">
        <v>277</v>
      </c>
      <c r="H42" s="127"/>
      <c r="I42" s="127" t="s">
        <v>277</v>
      </c>
      <c r="J42" s="127"/>
      <c r="K42" s="127">
        <v>0</v>
      </c>
      <c r="L42" s="127"/>
      <c r="M42" s="127">
        <v>0</v>
      </c>
      <c r="N42" s="127"/>
      <c r="O42" s="127">
        <v>0</v>
      </c>
      <c r="P42" s="127"/>
      <c r="Q42" s="127">
        <v>0</v>
      </c>
      <c r="R42" s="132"/>
    </row>
    <row r="43" spans="1:18" x14ac:dyDescent="0.2">
      <c r="A43" s="141" t="s">
        <v>401</v>
      </c>
      <c r="B43" s="142" t="s">
        <v>402</v>
      </c>
      <c r="C43" s="127">
        <v>38854</v>
      </c>
      <c r="D43" s="127"/>
      <c r="E43" s="127">
        <v>344598</v>
      </c>
      <c r="F43" s="127"/>
      <c r="G43" s="127">
        <v>4501</v>
      </c>
      <c r="H43" s="127"/>
      <c r="I43" s="127">
        <v>378150</v>
      </c>
      <c r="J43" s="127"/>
      <c r="K43" s="127">
        <v>7273</v>
      </c>
      <c r="L43" s="127"/>
      <c r="M43" s="127">
        <v>269400</v>
      </c>
      <c r="N43" s="127"/>
      <c r="O43" s="127">
        <v>39245</v>
      </c>
      <c r="P43" s="127"/>
      <c r="Q43" s="127">
        <v>363789</v>
      </c>
      <c r="R43" s="132"/>
    </row>
    <row r="44" spans="1:18" x14ac:dyDescent="0.2">
      <c r="A44" s="141" t="s">
        <v>403</v>
      </c>
      <c r="B44" s="142" t="s">
        <v>404</v>
      </c>
      <c r="C44" s="127" t="s">
        <v>277</v>
      </c>
      <c r="D44" s="127"/>
      <c r="E44" s="127" t="s">
        <v>277</v>
      </c>
      <c r="F44" s="127"/>
      <c r="G44" s="127" t="s">
        <v>277</v>
      </c>
      <c r="H44" s="127"/>
      <c r="I44" s="127" t="s">
        <v>277</v>
      </c>
      <c r="J44" s="127"/>
      <c r="K44" s="127" t="s">
        <v>277</v>
      </c>
      <c r="L44" s="127"/>
      <c r="M44" s="127" t="s">
        <v>277</v>
      </c>
      <c r="N44" s="127"/>
      <c r="O44" s="127" t="s">
        <v>277</v>
      </c>
      <c r="P44" s="127"/>
      <c r="Q44" s="127" t="s">
        <v>277</v>
      </c>
      <c r="R44" s="132"/>
    </row>
    <row r="45" spans="1:18" x14ac:dyDescent="0.2">
      <c r="A45" s="141" t="s">
        <v>405</v>
      </c>
      <c r="B45" s="142" t="s">
        <v>406</v>
      </c>
      <c r="C45" s="127" t="s">
        <v>277</v>
      </c>
      <c r="D45" s="127"/>
      <c r="E45" s="127">
        <v>0</v>
      </c>
      <c r="F45" s="127"/>
      <c r="G45" s="127" t="s">
        <v>277</v>
      </c>
      <c r="H45" s="127"/>
      <c r="I45" s="127">
        <v>46374</v>
      </c>
      <c r="J45" s="127"/>
      <c r="K45" s="127" t="s">
        <v>277</v>
      </c>
      <c r="L45" s="127"/>
      <c r="M45" s="127">
        <v>0</v>
      </c>
      <c r="N45" s="127"/>
      <c r="O45" s="127" t="s">
        <v>277</v>
      </c>
      <c r="P45" s="127"/>
      <c r="Q45" s="127">
        <v>0</v>
      </c>
      <c r="R45" s="132"/>
    </row>
    <row r="46" spans="1:18" x14ac:dyDescent="0.2">
      <c r="A46" s="141" t="s">
        <v>407</v>
      </c>
      <c r="B46" s="142" t="s">
        <v>408</v>
      </c>
      <c r="C46" s="127">
        <v>0</v>
      </c>
      <c r="D46" s="127"/>
      <c r="E46" s="127">
        <v>0</v>
      </c>
      <c r="F46" s="127"/>
      <c r="G46" s="127">
        <v>10884</v>
      </c>
      <c r="H46" s="127"/>
      <c r="I46" s="127">
        <v>10884</v>
      </c>
      <c r="J46" s="127"/>
      <c r="K46" s="127">
        <v>0</v>
      </c>
      <c r="L46" s="127"/>
      <c r="M46" s="127">
        <v>0</v>
      </c>
      <c r="N46" s="127"/>
      <c r="O46" s="127">
        <v>0</v>
      </c>
      <c r="P46" s="127"/>
      <c r="Q46" s="127">
        <v>0</v>
      </c>
      <c r="R46" s="132"/>
    </row>
    <row r="47" spans="1:18" x14ac:dyDescent="0.2">
      <c r="A47" s="141" t="s">
        <v>409</v>
      </c>
      <c r="B47" s="142" t="s">
        <v>410</v>
      </c>
      <c r="C47" s="127">
        <v>152366</v>
      </c>
      <c r="D47" s="127"/>
      <c r="E47" s="127">
        <v>176154</v>
      </c>
      <c r="F47" s="127"/>
      <c r="G47" s="127">
        <v>151994</v>
      </c>
      <c r="H47" s="127"/>
      <c r="I47" s="127">
        <v>175918</v>
      </c>
      <c r="J47" s="127"/>
      <c r="K47" s="127">
        <v>139916</v>
      </c>
      <c r="L47" s="127"/>
      <c r="M47" s="127">
        <v>162174</v>
      </c>
      <c r="N47" s="127"/>
      <c r="O47" s="127">
        <v>151750</v>
      </c>
      <c r="P47" s="127"/>
      <c r="Q47" s="127">
        <v>175642</v>
      </c>
      <c r="R47" s="132"/>
    </row>
    <row r="48" spans="1:18" x14ac:dyDescent="0.2">
      <c r="A48" s="141" t="s">
        <v>411</v>
      </c>
      <c r="B48" s="142" t="s">
        <v>412</v>
      </c>
      <c r="C48" s="127" t="s">
        <v>277</v>
      </c>
      <c r="D48" s="127"/>
      <c r="E48" s="127" t="s">
        <v>277</v>
      </c>
      <c r="F48" s="127"/>
      <c r="G48" s="127" t="s">
        <v>277</v>
      </c>
      <c r="H48" s="127"/>
      <c r="I48" s="127" t="s">
        <v>277</v>
      </c>
      <c r="J48" s="127"/>
      <c r="K48" s="127" t="s">
        <v>277</v>
      </c>
      <c r="L48" s="127"/>
      <c r="M48" s="127" t="s">
        <v>277</v>
      </c>
      <c r="N48" s="127"/>
      <c r="O48" s="127" t="s">
        <v>277</v>
      </c>
      <c r="P48" s="127"/>
      <c r="Q48" s="127" t="s">
        <v>277</v>
      </c>
      <c r="R48" s="132"/>
    </row>
    <row r="49" spans="1:18" x14ac:dyDescent="0.2">
      <c r="A49" s="141" t="s">
        <v>413</v>
      </c>
      <c r="B49" s="142" t="s">
        <v>414</v>
      </c>
      <c r="C49" s="127">
        <v>21423</v>
      </c>
      <c r="D49" s="127"/>
      <c r="E49" s="127">
        <v>21423</v>
      </c>
      <c r="F49" s="127"/>
      <c r="G49" s="127">
        <v>23095</v>
      </c>
      <c r="H49" s="127"/>
      <c r="I49" s="127">
        <v>23095</v>
      </c>
      <c r="J49" s="127"/>
      <c r="K49" s="127">
        <v>23095</v>
      </c>
      <c r="L49" s="127"/>
      <c r="M49" s="127">
        <v>23095</v>
      </c>
      <c r="N49" s="127"/>
      <c r="O49" s="127">
        <v>21330</v>
      </c>
      <c r="P49" s="127"/>
      <c r="Q49" s="127">
        <v>21330</v>
      </c>
      <c r="R49" s="132"/>
    </row>
    <row r="50" spans="1:18" x14ac:dyDescent="0.2">
      <c r="A50" s="141" t="s">
        <v>415</v>
      </c>
      <c r="B50" s="142" t="s">
        <v>416</v>
      </c>
      <c r="C50" s="127" t="s">
        <v>277</v>
      </c>
      <c r="D50" s="127"/>
      <c r="E50" s="127" t="s">
        <v>277</v>
      </c>
      <c r="F50" s="127"/>
      <c r="G50" s="127" t="s">
        <v>277</v>
      </c>
      <c r="H50" s="127"/>
      <c r="I50" s="127" t="s">
        <v>277</v>
      </c>
      <c r="J50" s="127"/>
      <c r="K50" s="127" t="s">
        <v>277</v>
      </c>
      <c r="L50" s="127"/>
      <c r="M50" s="127" t="s">
        <v>277</v>
      </c>
      <c r="N50" s="127"/>
      <c r="O50" s="127" t="s">
        <v>277</v>
      </c>
      <c r="P50" s="127"/>
      <c r="Q50" s="127" t="s">
        <v>277</v>
      </c>
      <c r="R50" s="132"/>
    </row>
    <row r="51" spans="1:18" x14ac:dyDescent="0.2">
      <c r="A51" s="141" t="s">
        <v>417</v>
      </c>
      <c r="B51" s="142" t="s">
        <v>418</v>
      </c>
      <c r="C51" s="127">
        <v>114</v>
      </c>
      <c r="D51" s="127"/>
      <c r="E51" s="127">
        <v>114</v>
      </c>
      <c r="F51" s="127"/>
      <c r="G51" s="127">
        <v>27</v>
      </c>
      <c r="H51" s="127"/>
      <c r="I51" s="127">
        <v>27</v>
      </c>
      <c r="J51" s="127"/>
      <c r="K51" s="127">
        <v>47</v>
      </c>
      <c r="L51" s="127"/>
      <c r="M51" s="127">
        <v>47</v>
      </c>
      <c r="N51" s="127"/>
      <c r="O51" s="127">
        <v>101</v>
      </c>
      <c r="P51" s="127"/>
      <c r="Q51" s="127">
        <v>101</v>
      </c>
      <c r="R51" s="132"/>
    </row>
    <row r="52" spans="1:18" x14ac:dyDescent="0.2">
      <c r="A52" s="141" t="s">
        <v>419</v>
      </c>
      <c r="B52" s="142" t="s">
        <v>420</v>
      </c>
      <c r="C52" s="127">
        <v>17508</v>
      </c>
      <c r="D52" s="127"/>
      <c r="E52" s="127">
        <v>17508</v>
      </c>
      <c r="F52" s="127"/>
      <c r="G52" s="127">
        <v>22509</v>
      </c>
      <c r="H52" s="127"/>
      <c r="I52" s="127">
        <v>22509</v>
      </c>
      <c r="J52" s="127"/>
      <c r="K52" s="127">
        <v>22923</v>
      </c>
      <c r="L52" s="127"/>
      <c r="M52" s="127">
        <v>22923</v>
      </c>
      <c r="N52" s="127"/>
      <c r="O52" s="127">
        <v>17460</v>
      </c>
      <c r="P52" s="127"/>
      <c r="Q52" s="127">
        <v>17460</v>
      </c>
      <c r="R52" s="132"/>
    </row>
    <row r="53" spans="1:18" x14ac:dyDescent="0.2">
      <c r="A53" s="141" t="s">
        <v>421</v>
      </c>
      <c r="B53" s="142" t="s">
        <v>422</v>
      </c>
      <c r="C53" s="127">
        <v>126</v>
      </c>
      <c r="D53" s="127"/>
      <c r="E53" s="127">
        <v>126</v>
      </c>
      <c r="F53" s="127"/>
      <c r="G53" s="127">
        <v>306</v>
      </c>
      <c r="H53" s="127"/>
      <c r="I53" s="127">
        <v>306</v>
      </c>
      <c r="J53" s="127"/>
      <c r="K53" s="127">
        <v>307</v>
      </c>
      <c r="L53" s="127"/>
      <c r="M53" s="127">
        <v>307</v>
      </c>
      <c r="N53" s="127"/>
      <c r="O53" s="127" t="s">
        <v>277</v>
      </c>
      <c r="P53" s="127"/>
      <c r="Q53" s="127" t="s">
        <v>277</v>
      </c>
      <c r="R53" s="132"/>
    </row>
    <row r="54" spans="1:18" x14ac:dyDescent="0.2">
      <c r="A54" s="141" t="s">
        <v>423</v>
      </c>
      <c r="B54" s="142" t="s">
        <v>424</v>
      </c>
      <c r="C54" s="127">
        <v>438</v>
      </c>
      <c r="D54" s="127"/>
      <c r="E54" s="127">
        <v>438</v>
      </c>
      <c r="F54" s="127"/>
      <c r="G54" s="127">
        <v>438</v>
      </c>
      <c r="H54" s="127"/>
      <c r="I54" s="127">
        <v>440</v>
      </c>
      <c r="J54" s="127"/>
      <c r="K54" s="127">
        <v>438</v>
      </c>
      <c r="L54" s="127"/>
      <c r="M54" s="127">
        <v>438</v>
      </c>
      <c r="N54" s="127"/>
      <c r="O54" s="127">
        <v>438</v>
      </c>
      <c r="P54" s="127"/>
      <c r="Q54" s="127">
        <v>438</v>
      </c>
      <c r="R54" s="132"/>
    </row>
    <row r="55" spans="1:18" x14ac:dyDescent="0.2">
      <c r="A55" s="132"/>
      <c r="B55" s="132"/>
      <c r="C55" s="134"/>
      <c r="D55" s="134"/>
      <c r="E55" s="134"/>
      <c r="F55" s="134"/>
      <c r="G55" s="134"/>
      <c r="H55" s="134"/>
      <c r="I55" s="134"/>
      <c r="J55" s="134"/>
      <c r="K55" s="134"/>
      <c r="L55" s="134"/>
      <c r="M55" s="134"/>
      <c r="N55" s="134"/>
      <c r="O55" s="134"/>
      <c r="P55" s="134"/>
      <c r="Q55" s="134"/>
      <c r="R55" s="132"/>
    </row>
    <row r="56" spans="1:18" x14ac:dyDescent="0.2">
      <c r="A56" s="132"/>
      <c r="B56" s="132"/>
      <c r="C56" s="147">
        <f>SUM(C7:C46)-SUM(C47:C54)</f>
        <v>2962274</v>
      </c>
      <c r="D56" s="134"/>
      <c r="E56" s="148">
        <f>SUM(E7:E46)-SUM(E47:E54)</f>
        <v>4086096</v>
      </c>
      <c r="F56" s="134"/>
      <c r="G56" s="147">
        <f>SUM(G7:G46)-SUM(G47:G54)</f>
        <v>2503565</v>
      </c>
      <c r="H56" s="134"/>
      <c r="I56" s="148">
        <f>SUM(I7:I46)-SUM(I47:I54)</f>
        <v>4886641</v>
      </c>
      <c r="J56" s="134"/>
      <c r="K56" s="147">
        <f>SUM(K7:K46)-SUM(K47:K54)</f>
        <v>2044542</v>
      </c>
      <c r="L56" s="134">
        <f>SUM(L7:L46)-SUM(L47:L54)</f>
        <v>0</v>
      </c>
      <c r="M56" s="148">
        <f>SUM(M7:M46)-SUM(M47:M54)</f>
        <v>3226964</v>
      </c>
      <c r="N56" s="134"/>
      <c r="O56" s="147">
        <f>SUM(O7:O46)-SUM(O47:O54)</f>
        <v>2412640</v>
      </c>
      <c r="P56" s="134">
        <f>SUM(P7:P46)-SUM(P47:P54)</f>
        <v>0</v>
      </c>
      <c r="Q56" s="148">
        <f>SUM(Q7:Q46)-SUM(Q47:Q54)</f>
        <v>3749765</v>
      </c>
      <c r="R56" s="132"/>
    </row>
    <row r="57" spans="1:18" x14ac:dyDescent="0.2">
      <c r="A57" s="132"/>
      <c r="B57" s="132"/>
      <c r="C57" s="134"/>
      <c r="D57" s="134"/>
      <c r="E57" s="134"/>
      <c r="F57" s="134"/>
      <c r="G57" s="134"/>
      <c r="H57" s="134"/>
      <c r="I57" s="134"/>
      <c r="J57" s="134"/>
      <c r="K57" s="134"/>
      <c r="L57" s="134"/>
      <c r="M57" s="134"/>
      <c r="N57" s="134"/>
      <c r="O57" s="134"/>
      <c r="P57" s="134"/>
      <c r="Q57" s="134"/>
      <c r="R57" s="132"/>
    </row>
    <row r="58" spans="1:18" x14ac:dyDescent="0.2">
      <c r="A58" s="136" t="s">
        <v>54</v>
      </c>
      <c r="B58" s="132"/>
      <c r="C58" s="147">
        <f>SUM(C7:C46)</f>
        <v>3154249</v>
      </c>
      <c r="D58" s="134"/>
      <c r="E58" s="148">
        <f>SUM(E7:E46)</f>
        <v>4301859</v>
      </c>
      <c r="F58" s="134"/>
      <c r="G58" s="147">
        <f>SUM(G7:G46)</f>
        <v>2701934</v>
      </c>
      <c r="H58" s="134"/>
      <c r="I58" s="148">
        <f>SUM(I7:I46)</f>
        <v>5108936</v>
      </c>
      <c r="J58" s="134"/>
      <c r="K58" s="147">
        <f>SUM(K7:K46)</f>
        <v>2231268</v>
      </c>
      <c r="L58" s="134">
        <f>SUM(L7:L46)</f>
        <v>0</v>
      </c>
      <c r="M58" s="148">
        <f>SUM(M7:M46)</f>
        <v>3435948</v>
      </c>
      <c r="N58" s="134"/>
      <c r="O58" s="147">
        <f>SUM(O7:O46)</f>
        <v>2603719</v>
      </c>
      <c r="P58" s="134">
        <f>SUM(P7:P46)</f>
        <v>0</v>
      </c>
      <c r="Q58" s="148">
        <f>SUM(Q7:Q46)</f>
        <v>3964736</v>
      </c>
      <c r="R58" s="132"/>
    </row>
    <row r="59" spans="1:18" x14ac:dyDescent="0.2">
      <c r="A59" s="136" t="s">
        <v>186</v>
      </c>
      <c r="B59" s="132"/>
      <c r="C59" s="147">
        <f>SUM(C47:C54)</f>
        <v>191975</v>
      </c>
      <c r="D59" s="134"/>
      <c r="E59" s="148">
        <f>SUM(E47:E54)</f>
        <v>215763</v>
      </c>
      <c r="F59" s="134"/>
      <c r="G59" s="147">
        <f>SUM(G47:G54)</f>
        <v>198369</v>
      </c>
      <c r="H59" s="134"/>
      <c r="I59" s="148">
        <f>SUM(I47:I54)</f>
        <v>222295</v>
      </c>
      <c r="J59" s="134"/>
      <c r="K59" s="147">
        <f>SUM(K47:K54)</f>
        <v>186726</v>
      </c>
      <c r="L59" s="134">
        <f>SUM(L47:L54)</f>
        <v>0</v>
      </c>
      <c r="M59" s="148">
        <f>SUM(M47:M54)</f>
        <v>208984</v>
      </c>
      <c r="N59" s="134"/>
      <c r="O59" s="147">
        <f>SUM(O47:O54)</f>
        <v>191079</v>
      </c>
      <c r="P59" s="134">
        <f>SUM(P47:P54)</f>
        <v>0</v>
      </c>
      <c r="Q59" s="148">
        <f>SUM(Q47:Q54)</f>
        <v>214971</v>
      </c>
      <c r="R59" s="132"/>
    </row>
    <row r="60" spans="1:18" ht="13.5" thickBot="1" x14ac:dyDescent="0.25">
      <c r="A60" s="143" t="s">
        <v>187</v>
      </c>
      <c r="B60" s="132"/>
      <c r="C60" s="150">
        <f>C58-C59</f>
        <v>2962274</v>
      </c>
      <c r="D60" s="133"/>
      <c r="E60" s="149">
        <f>E58-E59</f>
        <v>4086096</v>
      </c>
      <c r="F60" s="133"/>
      <c r="G60" s="150">
        <f>G58-G59</f>
        <v>2503565</v>
      </c>
      <c r="H60" s="133"/>
      <c r="I60" s="149">
        <f>I58-I59</f>
        <v>4886641</v>
      </c>
      <c r="J60" s="133"/>
      <c r="K60" s="150">
        <f>K58-K59</f>
        <v>2044542</v>
      </c>
      <c r="L60" s="133">
        <f>L58-L59</f>
        <v>0</v>
      </c>
      <c r="M60" s="149">
        <f>M58-M59</f>
        <v>3226964</v>
      </c>
      <c r="N60" s="133"/>
      <c r="O60" s="150">
        <f>O58-O59</f>
        <v>2412640</v>
      </c>
      <c r="P60" s="133">
        <f>P58-P59</f>
        <v>0</v>
      </c>
      <c r="Q60" s="149">
        <f>Q58-Q59</f>
        <v>3749765</v>
      </c>
      <c r="R60" s="132"/>
    </row>
    <row r="61" spans="1:18" ht="13.5" thickTop="1" x14ac:dyDescent="0.2">
      <c r="A61" s="132"/>
      <c r="B61" s="132"/>
      <c r="C61" s="134"/>
      <c r="D61" s="134"/>
      <c r="E61" s="134"/>
      <c r="F61" s="134"/>
      <c r="G61" s="134"/>
      <c r="H61" s="134"/>
      <c r="I61" s="134"/>
      <c r="J61" s="134"/>
      <c r="K61" s="134"/>
      <c r="L61" s="134"/>
      <c r="M61" s="134"/>
      <c r="N61" s="134"/>
      <c r="O61" s="134"/>
      <c r="P61" s="134"/>
      <c r="Q61" s="134"/>
      <c r="R61" s="132"/>
    </row>
    <row r="62" spans="1:18" ht="13.5" thickBot="1" x14ac:dyDescent="0.25">
      <c r="A62" s="132" t="s">
        <v>425</v>
      </c>
      <c r="B62" s="132"/>
      <c r="C62" s="150">
        <f>C56-C60</f>
        <v>0</v>
      </c>
      <c r="D62" s="133"/>
      <c r="E62" s="149">
        <f>E56-E60</f>
        <v>0</v>
      </c>
      <c r="F62" s="133"/>
      <c r="G62" s="150">
        <f>G56-G60</f>
        <v>0</v>
      </c>
      <c r="H62" s="133"/>
      <c r="I62" s="149">
        <f>I56-I60</f>
        <v>0</v>
      </c>
      <c r="J62" s="133"/>
      <c r="K62" s="150">
        <f>K56-K60</f>
        <v>0</v>
      </c>
      <c r="L62" s="133">
        <f>L56-L60</f>
        <v>0</v>
      </c>
      <c r="M62" s="149">
        <f>M56-M60</f>
        <v>0</v>
      </c>
      <c r="N62" s="133"/>
      <c r="O62" s="150">
        <f>O56-O60</f>
        <v>0</v>
      </c>
      <c r="P62" s="133">
        <f>P56-P60</f>
        <v>0</v>
      </c>
      <c r="Q62" s="149">
        <f>Q56-Q60</f>
        <v>0</v>
      </c>
      <c r="R62" s="132"/>
    </row>
    <row r="63" spans="1:18" ht="13.5" thickTop="1" x14ac:dyDescent="0.2"/>
  </sheetData>
  <phoneticPr fontId="0" type="noConversion"/>
  <pageMargins left="0.75" right="0.75" top="1" bottom="1" header="0.5" footer="0.5"/>
  <pageSetup paperSize="9" scale="56"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W55"/>
  <sheetViews>
    <sheetView workbookViewId="0">
      <pane xSplit="2" ySplit="5" topLeftCell="C15" activePane="bottomRight" state="frozen"/>
      <selection activeCell="J27" sqref="J27"/>
      <selection pane="topRight" activeCell="J27" sqref="J27"/>
      <selection pane="bottomLeft" activeCell="J27" sqref="J27"/>
      <selection pane="bottomRight" activeCell="J27" sqref="J27"/>
    </sheetView>
  </sheetViews>
  <sheetFormatPr defaultRowHeight="12.75" x14ac:dyDescent="0.2"/>
  <cols>
    <col min="1" max="1" width="11.28515625" bestFit="1" customWidth="1"/>
    <col min="2" max="2" width="55" customWidth="1"/>
    <col min="3" max="3" width="11.28515625" customWidth="1"/>
    <col min="4" max="4" width="3.28515625" customWidth="1"/>
    <col min="5" max="5" width="12.7109375" customWidth="1"/>
    <col min="6" max="6" width="10.140625" customWidth="1"/>
    <col min="7" max="7" width="11.42578125" customWidth="1"/>
    <col min="8" max="8" width="3.28515625" customWidth="1"/>
    <col min="9" max="9" width="12.7109375" customWidth="1"/>
    <col min="10" max="10" width="3.28515625" customWidth="1"/>
    <col min="11" max="11" width="11.5703125" bestFit="1" customWidth="1"/>
    <col min="12" max="12" width="3.28515625" customWidth="1"/>
    <col min="13" max="13" width="12.7109375" bestFit="1" customWidth="1"/>
    <col min="14" max="14" width="3.28515625" customWidth="1"/>
    <col min="15" max="15" width="11.5703125" bestFit="1" customWidth="1"/>
    <col min="16" max="16" width="3.28515625" customWidth="1"/>
    <col min="17" max="17" width="12.7109375" bestFit="1" customWidth="1"/>
    <col min="19" max="19" width="12.85546875" style="126" bestFit="1" customWidth="1"/>
  </cols>
  <sheetData>
    <row r="1" spans="1:23" s="121" customFormat="1" ht="14.25" x14ac:dyDescent="0.2">
      <c r="A1" s="119"/>
      <c r="B1" s="120"/>
      <c r="C1" s="119" t="s">
        <v>268</v>
      </c>
      <c r="D1" s="119" t="s">
        <v>269</v>
      </c>
      <c r="E1" s="119"/>
      <c r="F1" s="119"/>
      <c r="G1" s="119"/>
      <c r="H1" s="119"/>
      <c r="I1" s="119"/>
      <c r="J1" s="119"/>
      <c r="K1" s="119"/>
      <c r="L1" s="119"/>
      <c r="M1" s="119"/>
      <c r="N1" s="119"/>
      <c r="O1" s="119"/>
      <c r="P1" s="119"/>
      <c r="Q1" s="119"/>
      <c r="S1" s="122"/>
    </row>
    <row r="2" spans="1:23" s="121" customFormat="1" ht="14.25" x14ac:dyDescent="0.2">
      <c r="A2" s="119"/>
      <c r="B2" s="120"/>
      <c r="C2" s="145" t="s">
        <v>270</v>
      </c>
      <c r="D2" s="119"/>
      <c r="E2" s="146" t="s">
        <v>271</v>
      </c>
      <c r="F2" s="119"/>
      <c r="G2" s="145" t="s">
        <v>270</v>
      </c>
      <c r="H2" s="119"/>
      <c r="I2" s="146" t="s">
        <v>271</v>
      </c>
      <c r="J2" s="119"/>
      <c r="K2" s="145" t="s">
        <v>270</v>
      </c>
      <c r="L2" s="119"/>
      <c r="M2" s="146" t="s">
        <v>271</v>
      </c>
      <c r="N2" s="119"/>
      <c r="O2" s="145" t="s">
        <v>270</v>
      </c>
      <c r="P2" s="119"/>
      <c r="Q2" s="146" t="s">
        <v>271</v>
      </c>
      <c r="S2" s="122"/>
    </row>
    <row r="3" spans="1:23" s="121" customFormat="1" ht="18.75" x14ac:dyDescent="0.2">
      <c r="A3" s="119"/>
      <c r="B3" s="120"/>
      <c r="C3" s="123" t="s">
        <v>272</v>
      </c>
      <c r="D3" s="123"/>
      <c r="E3" s="123" t="s">
        <v>272</v>
      </c>
      <c r="F3" s="123"/>
      <c r="G3" s="123" t="s">
        <v>272</v>
      </c>
      <c r="H3" s="123"/>
      <c r="I3" s="123" t="s">
        <v>272</v>
      </c>
      <c r="J3" s="124"/>
      <c r="K3" s="123" t="s">
        <v>272</v>
      </c>
      <c r="L3" s="123"/>
      <c r="M3" s="123" t="s">
        <v>272</v>
      </c>
      <c r="N3" s="123"/>
      <c r="O3" s="123" t="s">
        <v>272</v>
      </c>
      <c r="P3" s="123"/>
      <c r="Q3" s="123" t="s">
        <v>272</v>
      </c>
      <c r="S3" s="122"/>
    </row>
    <row r="4" spans="1:23" s="121" customFormat="1" ht="14.25" x14ac:dyDescent="0.2">
      <c r="A4" s="119"/>
      <c r="B4" s="120"/>
      <c r="C4" s="119" t="s">
        <v>494</v>
      </c>
      <c r="D4" s="119"/>
      <c r="E4" s="119" t="s">
        <v>494</v>
      </c>
      <c r="F4" s="119"/>
      <c r="G4" s="125" t="s">
        <v>489</v>
      </c>
      <c r="H4" s="119"/>
      <c r="I4" s="125" t="s">
        <v>489</v>
      </c>
      <c r="J4" s="119"/>
      <c r="K4" s="119" t="s">
        <v>494</v>
      </c>
      <c r="L4" s="119"/>
      <c r="M4" s="119" t="s">
        <v>494</v>
      </c>
      <c r="N4" s="119"/>
      <c r="O4" s="119" t="s">
        <v>273</v>
      </c>
      <c r="P4" s="119"/>
      <c r="Q4" s="119" t="s">
        <v>273</v>
      </c>
      <c r="S4" s="122"/>
    </row>
    <row r="5" spans="1:23" x14ac:dyDescent="0.2">
      <c r="A5" s="119"/>
      <c r="B5" s="120"/>
      <c r="C5" s="125" t="s">
        <v>495</v>
      </c>
      <c r="D5" s="119"/>
      <c r="E5" s="125" t="s">
        <v>495</v>
      </c>
      <c r="F5" s="119"/>
      <c r="G5" s="125" t="s">
        <v>495</v>
      </c>
      <c r="H5" s="119"/>
      <c r="I5" s="125" t="s">
        <v>495</v>
      </c>
      <c r="J5" s="119"/>
      <c r="K5" s="125" t="s">
        <v>274</v>
      </c>
      <c r="L5" s="119"/>
      <c r="M5" s="125" t="s">
        <v>274</v>
      </c>
      <c r="N5" s="119"/>
      <c r="O5" s="125" t="s">
        <v>274</v>
      </c>
      <c r="P5" s="119"/>
      <c r="Q5" s="125" t="s">
        <v>274</v>
      </c>
    </row>
    <row r="6" spans="1:23" x14ac:dyDescent="0.2">
      <c r="A6" s="119"/>
      <c r="B6" s="120"/>
      <c r="C6" s="127"/>
      <c r="D6" s="127"/>
      <c r="E6" s="127"/>
      <c r="F6" s="127"/>
      <c r="G6" s="127"/>
      <c r="H6" s="127"/>
      <c r="I6" s="127"/>
      <c r="J6" s="127"/>
      <c r="K6" s="127"/>
      <c r="L6" s="127"/>
      <c r="M6" s="127"/>
      <c r="N6" s="127"/>
      <c r="O6" s="127"/>
      <c r="P6" s="127"/>
      <c r="Q6" s="127"/>
    </row>
    <row r="7" spans="1:23" x14ac:dyDescent="0.2">
      <c r="A7" s="128" t="s">
        <v>275</v>
      </c>
      <c r="B7" s="120" t="s">
        <v>276</v>
      </c>
      <c r="C7" s="127" t="s">
        <v>277</v>
      </c>
      <c r="D7" s="127"/>
      <c r="E7" s="127" t="s">
        <v>277</v>
      </c>
      <c r="F7" s="127"/>
      <c r="G7" s="127" t="s">
        <v>277</v>
      </c>
      <c r="H7" s="127"/>
      <c r="I7" s="127" t="s">
        <v>277</v>
      </c>
      <c r="J7" s="127"/>
      <c r="K7" s="127" t="s">
        <v>277</v>
      </c>
      <c r="L7" s="127"/>
      <c r="M7" s="127" t="s">
        <v>277</v>
      </c>
      <c r="N7" s="127"/>
      <c r="O7" s="127" t="s">
        <v>277</v>
      </c>
      <c r="P7" s="127"/>
      <c r="Q7" s="127" t="s">
        <v>277</v>
      </c>
      <c r="R7" s="129"/>
      <c r="S7" s="129"/>
      <c r="T7" s="129"/>
      <c r="U7" s="129"/>
      <c r="V7" s="129"/>
      <c r="W7" s="129"/>
    </row>
    <row r="8" spans="1:23" x14ac:dyDescent="0.2">
      <c r="A8" s="128" t="s">
        <v>278</v>
      </c>
      <c r="B8" s="120" t="s">
        <v>279</v>
      </c>
      <c r="C8" s="127" t="s">
        <v>277</v>
      </c>
      <c r="D8" s="127"/>
      <c r="E8" s="127" t="s">
        <v>277</v>
      </c>
      <c r="F8" s="127"/>
      <c r="G8" s="127" t="s">
        <v>277</v>
      </c>
      <c r="H8" s="127"/>
      <c r="I8" s="127" t="s">
        <v>277</v>
      </c>
      <c r="J8" s="127"/>
      <c r="K8" s="127" t="s">
        <v>277</v>
      </c>
      <c r="L8" s="127"/>
      <c r="M8" s="127" t="s">
        <v>277</v>
      </c>
      <c r="N8" s="127"/>
      <c r="O8" s="127" t="s">
        <v>277</v>
      </c>
      <c r="P8" s="127"/>
      <c r="Q8" s="127" t="s">
        <v>277</v>
      </c>
      <c r="R8" s="129"/>
      <c r="S8" s="129"/>
      <c r="T8" s="129"/>
      <c r="U8" s="129"/>
      <c r="V8" s="129"/>
      <c r="W8" s="129"/>
    </row>
    <row r="9" spans="1:23" x14ac:dyDescent="0.2">
      <c r="A9" s="128" t="s">
        <v>280</v>
      </c>
      <c r="B9" s="120" t="s">
        <v>281</v>
      </c>
      <c r="C9" s="127">
        <v>3898288</v>
      </c>
      <c r="D9" s="127"/>
      <c r="E9" s="127">
        <v>8342556</v>
      </c>
      <c r="F9" s="127"/>
      <c r="G9" s="127">
        <v>3484241</v>
      </c>
      <c r="H9" s="127"/>
      <c r="I9" s="127">
        <v>7803980</v>
      </c>
      <c r="J9" s="127"/>
      <c r="K9" s="127">
        <v>4342533</v>
      </c>
      <c r="L9" s="127"/>
      <c r="M9" s="127">
        <v>8267090</v>
      </c>
      <c r="N9" s="127"/>
      <c r="O9" s="127">
        <v>4679840</v>
      </c>
      <c r="P9" s="127"/>
      <c r="Q9" s="127">
        <v>8897460</v>
      </c>
      <c r="R9" s="129"/>
      <c r="S9" s="129"/>
      <c r="T9" s="129"/>
      <c r="U9" s="129"/>
      <c r="V9" s="129"/>
      <c r="W9" s="129"/>
    </row>
    <row r="10" spans="1:23" x14ac:dyDescent="0.2">
      <c r="A10" s="128" t="s">
        <v>282</v>
      </c>
      <c r="B10" s="120" t="s">
        <v>283</v>
      </c>
      <c r="C10" s="127">
        <v>-7281</v>
      </c>
      <c r="D10" s="127"/>
      <c r="E10" s="127">
        <v>-7281</v>
      </c>
      <c r="F10" s="127"/>
      <c r="G10" s="127" t="s">
        <v>277</v>
      </c>
      <c r="H10" s="127"/>
      <c r="I10" s="127" t="s">
        <v>277</v>
      </c>
      <c r="J10" s="127"/>
      <c r="K10" s="127">
        <v>-123</v>
      </c>
      <c r="L10" s="127"/>
      <c r="M10" s="127">
        <v>-123</v>
      </c>
      <c r="N10" s="127"/>
      <c r="O10" s="127">
        <v>-951</v>
      </c>
      <c r="P10" s="127"/>
      <c r="Q10" s="127">
        <v>-951</v>
      </c>
      <c r="R10" s="129"/>
      <c r="S10" s="129"/>
      <c r="T10" s="129"/>
      <c r="U10" s="129"/>
      <c r="V10" s="129"/>
      <c r="W10" s="129"/>
    </row>
    <row r="11" spans="1:23" x14ac:dyDescent="0.2">
      <c r="A11" s="128" t="s">
        <v>284</v>
      </c>
      <c r="B11" s="120" t="s">
        <v>285</v>
      </c>
      <c r="C11" s="127" t="s">
        <v>277</v>
      </c>
      <c r="D11" s="127"/>
      <c r="E11" s="127">
        <v>641659</v>
      </c>
      <c r="F11" s="127"/>
      <c r="G11" s="127" t="s">
        <v>277</v>
      </c>
      <c r="H11" s="127"/>
      <c r="I11" s="127">
        <v>564664</v>
      </c>
      <c r="J11" s="127"/>
      <c r="K11" s="127" t="s">
        <v>277</v>
      </c>
      <c r="L11" s="127"/>
      <c r="M11" s="127">
        <v>584044</v>
      </c>
      <c r="N11" s="127"/>
      <c r="O11" s="127">
        <v>0</v>
      </c>
      <c r="P11" s="127"/>
      <c r="Q11" s="127">
        <v>534997</v>
      </c>
      <c r="R11" s="129"/>
      <c r="S11" s="129"/>
      <c r="T11" s="129"/>
      <c r="U11" s="129"/>
      <c r="V11" s="129"/>
      <c r="W11" s="129"/>
    </row>
    <row r="12" spans="1:23" x14ac:dyDescent="0.2">
      <c r="A12" s="128" t="s">
        <v>286</v>
      </c>
      <c r="B12" s="120" t="s">
        <v>287</v>
      </c>
      <c r="C12" s="127" t="s">
        <v>277</v>
      </c>
      <c r="D12" s="127"/>
      <c r="E12" s="127">
        <v>106432</v>
      </c>
      <c r="F12" s="127"/>
      <c r="G12" s="127">
        <v>81353</v>
      </c>
      <c r="H12" s="127"/>
      <c r="I12" s="127">
        <v>237320</v>
      </c>
      <c r="J12" s="127"/>
      <c r="K12" s="127">
        <v>68681</v>
      </c>
      <c r="L12" s="127"/>
      <c r="M12" s="127">
        <v>197040</v>
      </c>
      <c r="N12" s="127"/>
      <c r="O12" s="127" t="s">
        <v>277</v>
      </c>
      <c r="P12" s="127"/>
      <c r="Q12" s="127">
        <v>142176</v>
      </c>
      <c r="R12" s="129"/>
      <c r="S12" s="129"/>
      <c r="T12" s="129"/>
      <c r="U12" s="129"/>
      <c r="V12" s="129"/>
      <c r="W12" s="129"/>
    </row>
    <row r="13" spans="1:23" x14ac:dyDescent="0.2">
      <c r="A13" s="128" t="s">
        <v>288</v>
      </c>
      <c r="B13" s="120" t="s">
        <v>289</v>
      </c>
      <c r="C13" s="127" t="s">
        <v>277</v>
      </c>
      <c r="D13" s="127"/>
      <c r="E13" s="127" t="s">
        <v>277</v>
      </c>
      <c r="F13" s="127"/>
      <c r="G13" s="127" t="s">
        <v>277</v>
      </c>
      <c r="H13" s="127"/>
      <c r="I13" s="127" t="s">
        <v>277</v>
      </c>
      <c r="J13" s="127"/>
      <c r="K13" s="127" t="s">
        <v>277</v>
      </c>
      <c r="L13" s="127"/>
      <c r="M13" s="127" t="s">
        <v>277</v>
      </c>
      <c r="N13" s="127"/>
      <c r="O13" s="127" t="s">
        <v>277</v>
      </c>
      <c r="P13" s="127"/>
      <c r="Q13" s="127" t="s">
        <v>277</v>
      </c>
      <c r="R13" s="129"/>
      <c r="S13" s="129"/>
      <c r="T13" s="129"/>
      <c r="U13" s="129"/>
      <c r="V13" s="129"/>
      <c r="W13" s="129"/>
    </row>
    <row r="14" spans="1:23" x14ac:dyDescent="0.2">
      <c r="A14" s="128" t="s">
        <v>290</v>
      </c>
      <c r="B14" s="120" t="s">
        <v>291</v>
      </c>
      <c r="C14" s="127" t="s">
        <v>277</v>
      </c>
      <c r="D14" s="127"/>
      <c r="E14" s="127">
        <v>138190</v>
      </c>
      <c r="F14" s="127"/>
      <c r="G14" s="127" t="s">
        <v>277</v>
      </c>
      <c r="H14" s="127"/>
      <c r="I14" s="127">
        <v>542</v>
      </c>
      <c r="J14" s="127"/>
      <c r="K14" s="127" t="s">
        <v>277</v>
      </c>
      <c r="L14" s="127"/>
      <c r="M14" s="127">
        <v>16907</v>
      </c>
      <c r="N14" s="127"/>
      <c r="O14" s="127" t="s">
        <v>277</v>
      </c>
      <c r="P14" s="127"/>
      <c r="Q14" s="127">
        <v>542</v>
      </c>
      <c r="R14" s="129"/>
      <c r="S14" s="129"/>
      <c r="T14" s="129"/>
      <c r="U14" s="129"/>
      <c r="V14" s="129"/>
      <c r="W14" s="129"/>
    </row>
    <row r="15" spans="1:23" x14ac:dyDescent="0.2">
      <c r="A15" s="128" t="s">
        <v>292</v>
      </c>
      <c r="B15" s="120" t="s">
        <v>293</v>
      </c>
      <c r="C15" s="127">
        <v>435</v>
      </c>
      <c r="D15" s="127"/>
      <c r="E15" s="127">
        <v>4070</v>
      </c>
      <c r="F15" s="127"/>
      <c r="G15" s="127">
        <v>4542</v>
      </c>
      <c r="H15" s="127"/>
      <c r="I15" s="127">
        <v>9649</v>
      </c>
      <c r="J15" s="127"/>
      <c r="K15" s="127">
        <v>410</v>
      </c>
      <c r="L15" s="127"/>
      <c r="M15" s="127">
        <v>3795</v>
      </c>
      <c r="N15" s="127"/>
      <c r="O15" s="127">
        <v>435</v>
      </c>
      <c r="P15" s="127"/>
      <c r="Q15" s="127">
        <v>5257</v>
      </c>
      <c r="R15" s="129"/>
      <c r="S15" s="129"/>
      <c r="T15" s="129"/>
      <c r="U15" s="129"/>
      <c r="V15" s="129"/>
      <c r="W15" s="129"/>
    </row>
    <row r="16" spans="1:23" x14ac:dyDescent="0.2">
      <c r="A16" s="128" t="s">
        <v>294</v>
      </c>
      <c r="B16" s="120" t="s">
        <v>295</v>
      </c>
      <c r="C16" s="127" t="s">
        <v>277</v>
      </c>
      <c r="D16" s="127"/>
      <c r="E16" s="127">
        <v>554822</v>
      </c>
      <c r="F16" s="127"/>
      <c r="G16" s="127" t="s">
        <v>277</v>
      </c>
      <c r="H16" s="127"/>
      <c r="I16" s="127">
        <v>2671367</v>
      </c>
      <c r="J16" s="127"/>
      <c r="K16" s="127" t="s">
        <v>277</v>
      </c>
      <c r="L16" s="127"/>
      <c r="M16" s="127">
        <v>960393</v>
      </c>
      <c r="N16" s="127"/>
      <c r="O16" s="127" t="s">
        <v>277</v>
      </c>
      <c r="P16" s="127"/>
      <c r="Q16" s="127">
        <v>595267</v>
      </c>
      <c r="R16" s="129"/>
      <c r="S16" s="129"/>
      <c r="T16" s="129"/>
      <c r="U16" s="129"/>
      <c r="V16" s="129"/>
      <c r="W16" s="129"/>
    </row>
    <row r="17" spans="1:23" x14ac:dyDescent="0.2">
      <c r="A17" s="128" t="s">
        <v>296</v>
      </c>
      <c r="B17" s="120" t="s">
        <v>297</v>
      </c>
      <c r="C17" s="127" t="s">
        <v>277</v>
      </c>
      <c r="D17" s="127"/>
      <c r="E17" s="127" t="s">
        <v>277</v>
      </c>
      <c r="F17" s="127"/>
      <c r="G17" s="127" t="s">
        <v>277</v>
      </c>
      <c r="H17" s="127"/>
      <c r="I17" s="127" t="s">
        <v>277</v>
      </c>
      <c r="J17" s="127"/>
      <c r="K17" s="127" t="s">
        <v>277</v>
      </c>
      <c r="L17" s="127"/>
      <c r="M17" s="127" t="s">
        <v>277</v>
      </c>
      <c r="N17" s="127"/>
      <c r="O17" s="127" t="s">
        <v>277</v>
      </c>
      <c r="P17" s="127"/>
      <c r="Q17" s="127" t="s">
        <v>277</v>
      </c>
      <c r="R17" s="129"/>
      <c r="S17" s="129"/>
      <c r="T17" s="129"/>
      <c r="U17" s="129"/>
      <c r="V17" s="129"/>
      <c r="W17" s="129"/>
    </row>
    <row r="18" spans="1:23" x14ac:dyDescent="0.2">
      <c r="A18" s="128" t="s">
        <v>298</v>
      </c>
      <c r="B18" s="120" t="s">
        <v>299</v>
      </c>
      <c r="C18" s="127" t="s">
        <v>277</v>
      </c>
      <c r="D18" s="127"/>
      <c r="E18" s="127">
        <v>0</v>
      </c>
      <c r="F18" s="127"/>
      <c r="G18" s="127" t="s">
        <v>277</v>
      </c>
      <c r="H18" s="127"/>
      <c r="I18" s="127">
        <v>820170</v>
      </c>
      <c r="J18" s="127"/>
      <c r="K18" s="127" t="s">
        <v>277</v>
      </c>
      <c r="L18" s="127"/>
      <c r="M18" s="127">
        <v>0</v>
      </c>
      <c r="N18" s="127"/>
      <c r="O18" s="127" t="s">
        <v>277</v>
      </c>
      <c r="P18" s="127"/>
      <c r="Q18" s="127">
        <v>5003</v>
      </c>
      <c r="R18" s="129"/>
      <c r="S18" s="129"/>
      <c r="T18" s="129"/>
      <c r="U18" s="129"/>
      <c r="V18" s="129"/>
      <c r="W18" s="129"/>
    </row>
    <row r="19" spans="1:23" x14ac:dyDescent="0.2">
      <c r="A19" s="128" t="s">
        <v>300</v>
      </c>
      <c r="B19" s="120" t="s">
        <v>301</v>
      </c>
      <c r="C19" s="127">
        <v>0</v>
      </c>
      <c r="D19" s="127"/>
      <c r="E19" s="127">
        <v>-564514</v>
      </c>
      <c r="F19" s="127"/>
      <c r="G19" s="127" t="s">
        <v>277</v>
      </c>
      <c r="H19" s="127"/>
      <c r="I19" s="127" t="s">
        <v>277</v>
      </c>
      <c r="J19" s="127"/>
      <c r="K19" s="127" t="s">
        <v>277</v>
      </c>
      <c r="L19" s="127"/>
      <c r="M19" s="127">
        <v>-961393</v>
      </c>
      <c r="N19" s="127"/>
      <c r="O19" s="127">
        <v>0</v>
      </c>
      <c r="P19" s="127"/>
      <c r="Q19" s="127">
        <v>-640313</v>
      </c>
      <c r="R19" s="129"/>
      <c r="S19" s="129"/>
      <c r="T19" s="129"/>
      <c r="U19" s="129"/>
      <c r="V19" s="129"/>
      <c r="W19" s="129"/>
    </row>
    <row r="20" spans="1:23" x14ac:dyDescent="0.2">
      <c r="A20" s="128" t="s">
        <v>302</v>
      </c>
      <c r="B20" s="120" t="s">
        <v>481</v>
      </c>
      <c r="C20" s="127">
        <v>2053</v>
      </c>
      <c r="D20" s="127"/>
      <c r="E20" s="127">
        <v>395435</v>
      </c>
      <c r="F20" s="127"/>
      <c r="G20" s="127">
        <v>0</v>
      </c>
      <c r="H20" s="127"/>
      <c r="I20" s="127">
        <v>338115</v>
      </c>
      <c r="J20" s="127"/>
      <c r="K20" s="127" t="s">
        <v>277</v>
      </c>
      <c r="L20" s="127"/>
      <c r="M20" s="127">
        <v>226760</v>
      </c>
      <c r="N20" s="127"/>
      <c r="O20" s="127">
        <v>0</v>
      </c>
      <c r="P20" s="127"/>
      <c r="Q20" s="127">
        <v>338115</v>
      </c>
      <c r="R20" s="129"/>
      <c r="S20" s="129"/>
      <c r="T20" s="129"/>
      <c r="U20" s="129"/>
      <c r="V20" s="129"/>
      <c r="W20" s="129"/>
    </row>
    <row r="21" spans="1:23" x14ac:dyDescent="0.2">
      <c r="A21" s="128" t="s">
        <v>303</v>
      </c>
      <c r="B21" s="120" t="s">
        <v>482</v>
      </c>
      <c r="C21" s="127" t="s">
        <v>277</v>
      </c>
      <c r="D21" s="127"/>
      <c r="E21" s="127">
        <v>15255</v>
      </c>
      <c r="F21" s="127"/>
      <c r="G21" s="127" t="s">
        <v>277</v>
      </c>
      <c r="H21" s="127"/>
      <c r="I21" s="127">
        <v>15255</v>
      </c>
      <c r="J21" s="127"/>
      <c r="K21" s="127" t="s">
        <v>277</v>
      </c>
      <c r="L21" s="127"/>
      <c r="M21" s="127">
        <v>15255</v>
      </c>
      <c r="N21" s="127"/>
      <c r="O21" s="127">
        <v>0</v>
      </c>
      <c r="P21" s="127"/>
      <c r="Q21" s="127">
        <v>15255</v>
      </c>
      <c r="R21" s="129"/>
      <c r="S21" s="129"/>
      <c r="T21" s="129"/>
      <c r="U21" s="129"/>
      <c r="V21" s="129"/>
      <c r="W21" s="129"/>
    </row>
    <row r="22" spans="1:23" x14ac:dyDescent="0.2">
      <c r="A22" s="128" t="s">
        <v>304</v>
      </c>
      <c r="B22" s="120" t="s">
        <v>483</v>
      </c>
      <c r="C22" s="127" t="s">
        <v>277</v>
      </c>
      <c r="D22" s="127"/>
      <c r="E22" s="127">
        <v>245</v>
      </c>
      <c r="F22" s="127"/>
      <c r="G22" s="127" t="s">
        <v>277</v>
      </c>
      <c r="H22" s="127"/>
      <c r="I22" s="127">
        <v>202</v>
      </c>
      <c r="J22" s="127"/>
      <c r="K22" s="127" t="s">
        <v>277</v>
      </c>
      <c r="L22" s="127"/>
      <c r="M22" s="127">
        <v>228</v>
      </c>
      <c r="N22" s="127"/>
      <c r="O22" s="127">
        <v>0</v>
      </c>
      <c r="P22" s="127"/>
      <c r="Q22" s="127">
        <v>166</v>
      </c>
      <c r="R22" s="129"/>
      <c r="S22" s="129"/>
      <c r="T22" s="129"/>
      <c r="U22" s="129"/>
      <c r="V22" s="129"/>
      <c r="W22" s="129"/>
    </row>
    <row r="23" spans="1:23" x14ac:dyDescent="0.2">
      <c r="A23" s="128" t="s">
        <v>305</v>
      </c>
      <c r="B23" s="120" t="s">
        <v>306</v>
      </c>
      <c r="C23" s="127">
        <v>8121</v>
      </c>
      <c r="D23" s="127"/>
      <c r="E23" s="127">
        <v>8121</v>
      </c>
      <c r="F23" s="127"/>
      <c r="G23" s="127">
        <v>9650</v>
      </c>
      <c r="H23" s="127"/>
      <c r="I23" s="127">
        <v>9650</v>
      </c>
      <c r="J23" s="127"/>
      <c r="K23" s="127">
        <v>9650</v>
      </c>
      <c r="L23" s="127"/>
      <c r="M23" s="127">
        <v>9650</v>
      </c>
      <c r="N23" s="127"/>
      <c r="O23" s="127">
        <v>8121</v>
      </c>
      <c r="P23" s="127"/>
      <c r="Q23" s="127">
        <v>8121</v>
      </c>
      <c r="R23" s="129"/>
      <c r="S23" s="129"/>
      <c r="T23" s="129"/>
      <c r="U23" s="129"/>
      <c r="V23" s="129"/>
      <c r="W23" s="129"/>
    </row>
    <row r="24" spans="1:23" x14ac:dyDescent="0.2">
      <c r="A24" s="128" t="s">
        <v>307</v>
      </c>
      <c r="B24" s="120" t="s">
        <v>308</v>
      </c>
      <c r="C24" s="127">
        <v>9799</v>
      </c>
      <c r="D24" s="127"/>
      <c r="E24" s="127">
        <v>67918</v>
      </c>
      <c r="F24" s="127"/>
      <c r="G24" s="127">
        <v>10199</v>
      </c>
      <c r="H24" s="127"/>
      <c r="I24" s="127">
        <v>65311</v>
      </c>
      <c r="J24" s="127"/>
      <c r="K24" s="127">
        <v>9709</v>
      </c>
      <c r="L24" s="127"/>
      <c r="M24" s="127">
        <v>76331</v>
      </c>
      <c r="N24" s="127"/>
      <c r="O24" s="127">
        <v>9799</v>
      </c>
      <c r="P24" s="127"/>
      <c r="Q24" s="127">
        <v>71912</v>
      </c>
      <c r="R24" s="129"/>
      <c r="S24" s="129"/>
      <c r="T24" s="129"/>
      <c r="U24" s="129"/>
      <c r="V24" s="129"/>
      <c r="W24" s="129"/>
    </row>
    <row r="25" spans="1:23" x14ac:dyDescent="0.2">
      <c r="A25" s="128" t="s">
        <v>309</v>
      </c>
      <c r="B25" s="120" t="s">
        <v>310</v>
      </c>
      <c r="C25" s="127">
        <v>8003</v>
      </c>
      <c r="D25" s="127"/>
      <c r="E25" s="127">
        <v>203105</v>
      </c>
      <c r="F25" s="127"/>
      <c r="G25" s="127">
        <v>10505</v>
      </c>
      <c r="H25" s="127"/>
      <c r="I25" s="127">
        <v>200166</v>
      </c>
      <c r="J25" s="127"/>
      <c r="K25" s="127">
        <v>3938</v>
      </c>
      <c r="L25" s="127"/>
      <c r="M25" s="127">
        <v>205103</v>
      </c>
      <c r="N25" s="127"/>
      <c r="O25" s="127">
        <v>6296</v>
      </c>
      <c r="P25" s="127"/>
      <c r="Q25" s="127">
        <v>187223</v>
      </c>
      <c r="R25" s="129"/>
      <c r="S25" s="129"/>
      <c r="T25" s="129"/>
      <c r="U25" s="129"/>
      <c r="V25" s="129"/>
      <c r="W25" s="129"/>
    </row>
    <row r="26" spans="1:23" x14ac:dyDescent="0.2">
      <c r="A26" s="128" t="s">
        <v>311</v>
      </c>
      <c r="B26" s="120" t="s">
        <v>312</v>
      </c>
      <c r="C26" s="127">
        <v>928</v>
      </c>
      <c r="D26" s="127"/>
      <c r="E26" s="127">
        <v>928</v>
      </c>
      <c r="F26" s="127"/>
      <c r="G26" s="127">
        <v>140808</v>
      </c>
      <c r="H26" s="127"/>
      <c r="I26" s="127">
        <v>140808</v>
      </c>
      <c r="J26" s="127"/>
      <c r="K26" s="127">
        <v>67</v>
      </c>
      <c r="L26" s="127"/>
      <c r="M26" s="127">
        <v>67</v>
      </c>
      <c r="N26" s="127"/>
      <c r="O26" s="127">
        <v>39</v>
      </c>
      <c r="P26" s="127"/>
      <c r="Q26" s="127">
        <v>39</v>
      </c>
      <c r="R26" s="129"/>
      <c r="S26" s="129"/>
      <c r="T26" s="129"/>
      <c r="U26" s="129"/>
      <c r="V26" s="129"/>
      <c r="W26" s="129"/>
    </row>
    <row r="27" spans="1:23" x14ac:dyDescent="0.2">
      <c r="A27" s="128" t="s">
        <v>313</v>
      </c>
      <c r="B27" s="120" t="s">
        <v>314</v>
      </c>
      <c r="C27" s="127">
        <v>8703</v>
      </c>
      <c r="D27" s="127"/>
      <c r="E27" s="127">
        <v>58515</v>
      </c>
      <c r="F27" s="127"/>
      <c r="G27" s="127">
        <v>24180</v>
      </c>
      <c r="H27" s="127"/>
      <c r="I27" s="127">
        <v>69301</v>
      </c>
      <c r="J27" s="127"/>
      <c r="K27" s="127">
        <v>9138</v>
      </c>
      <c r="L27" s="127"/>
      <c r="M27" s="127">
        <v>63833</v>
      </c>
      <c r="N27" s="127"/>
      <c r="O27" s="127">
        <v>8703</v>
      </c>
      <c r="P27" s="127"/>
      <c r="Q27" s="127">
        <v>58515</v>
      </c>
      <c r="R27" s="129"/>
      <c r="S27" s="129"/>
      <c r="T27" s="129"/>
      <c r="U27" s="129"/>
      <c r="V27" s="129"/>
      <c r="W27" s="129"/>
    </row>
    <row r="28" spans="1:23" x14ac:dyDescent="0.2">
      <c r="A28" s="128" t="s">
        <v>315</v>
      </c>
      <c r="B28" s="120" t="s">
        <v>316</v>
      </c>
      <c r="C28" s="127" t="s">
        <v>277</v>
      </c>
      <c r="D28" s="127"/>
      <c r="E28" s="127">
        <v>23914514</v>
      </c>
      <c r="F28" s="127"/>
      <c r="G28" s="127" t="s">
        <v>277</v>
      </c>
      <c r="H28" s="127"/>
      <c r="I28" s="127">
        <v>23459067</v>
      </c>
      <c r="J28" s="127"/>
      <c r="K28" s="127" t="s">
        <v>277</v>
      </c>
      <c r="L28" s="127"/>
      <c r="M28" s="127">
        <v>21073984</v>
      </c>
      <c r="N28" s="127"/>
      <c r="O28" s="127" t="s">
        <v>277</v>
      </c>
      <c r="P28" s="127"/>
      <c r="Q28" s="127">
        <v>23459067</v>
      </c>
      <c r="R28" s="129"/>
      <c r="S28" s="129"/>
      <c r="T28" s="129"/>
      <c r="U28" s="129"/>
      <c r="V28" s="129"/>
      <c r="W28" s="129"/>
    </row>
    <row r="29" spans="1:23" x14ac:dyDescent="0.2">
      <c r="A29" s="128" t="s">
        <v>317</v>
      </c>
      <c r="B29" s="120" t="s">
        <v>318</v>
      </c>
      <c r="C29" s="127" t="s">
        <v>277</v>
      </c>
      <c r="D29" s="127"/>
      <c r="E29" s="127">
        <v>63588</v>
      </c>
      <c r="F29" s="127"/>
      <c r="G29" s="127" t="s">
        <v>277</v>
      </c>
      <c r="H29" s="127"/>
      <c r="I29" s="127">
        <v>3642491</v>
      </c>
      <c r="J29" s="127"/>
      <c r="K29" s="127" t="s">
        <v>277</v>
      </c>
      <c r="L29" s="127"/>
      <c r="M29" s="127">
        <v>57566</v>
      </c>
      <c r="N29" s="127"/>
      <c r="O29" s="127" t="s">
        <v>277</v>
      </c>
      <c r="P29" s="127"/>
      <c r="Q29" s="127">
        <v>57130</v>
      </c>
      <c r="R29" s="129"/>
      <c r="S29" s="129"/>
      <c r="T29" s="129"/>
      <c r="U29" s="129"/>
      <c r="V29" s="129"/>
      <c r="W29" s="129"/>
    </row>
    <row r="30" spans="1:23" x14ac:dyDescent="0.2">
      <c r="A30" s="128" t="s">
        <v>319</v>
      </c>
      <c r="B30" s="120" t="s">
        <v>320</v>
      </c>
      <c r="C30" s="127" t="s">
        <v>277</v>
      </c>
      <c r="D30" s="127"/>
      <c r="E30" s="127" t="s">
        <v>277</v>
      </c>
      <c r="F30" s="127"/>
      <c r="G30" s="127" t="s">
        <v>277</v>
      </c>
      <c r="H30" s="127"/>
      <c r="I30" s="127" t="s">
        <v>277</v>
      </c>
      <c r="J30" s="127"/>
      <c r="K30" s="127" t="s">
        <v>277</v>
      </c>
      <c r="L30" s="127"/>
      <c r="M30" s="127" t="s">
        <v>277</v>
      </c>
      <c r="N30" s="127"/>
      <c r="O30" s="127" t="s">
        <v>277</v>
      </c>
      <c r="P30" s="127"/>
      <c r="Q30" s="127" t="s">
        <v>277</v>
      </c>
      <c r="R30" s="129"/>
      <c r="S30" s="129"/>
      <c r="T30" s="129"/>
      <c r="U30" s="129"/>
      <c r="V30" s="129"/>
      <c r="W30" s="129"/>
    </row>
    <row r="31" spans="1:23" x14ac:dyDescent="0.2">
      <c r="A31" s="128" t="s">
        <v>321</v>
      </c>
      <c r="B31" s="120" t="s">
        <v>322</v>
      </c>
      <c r="C31" s="127">
        <v>0</v>
      </c>
      <c r="D31" s="127"/>
      <c r="E31" s="127">
        <v>-21965548</v>
      </c>
      <c r="F31" s="127"/>
      <c r="G31" s="127" t="s">
        <v>277</v>
      </c>
      <c r="H31" s="127"/>
      <c r="I31" s="127" t="s">
        <v>277</v>
      </c>
      <c r="J31" s="127"/>
      <c r="K31" s="127" t="s">
        <v>277</v>
      </c>
      <c r="L31" s="127"/>
      <c r="M31" s="127">
        <v>-19585133</v>
      </c>
      <c r="N31" s="127"/>
      <c r="O31" s="127">
        <v>0</v>
      </c>
      <c r="P31" s="127"/>
      <c r="Q31" s="127">
        <v>-21952749</v>
      </c>
      <c r="R31" s="129"/>
      <c r="S31" s="129"/>
      <c r="T31" s="129"/>
      <c r="U31" s="129"/>
      <c r="V31" s="129"/>
      <c r="W31" s="129"/>
    </row>
    <row r="32" spans="1:23" x14ac:dyDescent="0.2">
      <c r="A32" s="128" t="s">
        <v>323</v>
      </c>
      <c r="B32" s="120" t="s">
        <v>484</v>
      </c>
      <c r="C32" s="127" t="s">
        <v>277</v>
      </c>
      <c r="D32" s="127"/>
      <c r="E32" s="127">
        <v>0</v>
      </c>
      <c r="F32" s="127"/>
      <c r="G32" s="127" t="s">
        <v>277</v>
      </c>
      <c r="H32" s="127"/>
      <c r="I32" s="127" t="s">
        <v>277</v>
      </c>
      <c r="J32" s="127"/>
      <c r="K32" s="127" t="s">
        <v>277</v>
      </c>
      <c r="L32" s="127"/>
      <c r="M32" s="127" t="s">
        <v>277</v>
      </c>
      <c r="N32" s="127"/>
      <c r="O32" s="127">
        <v>0</v>
      </c>
      <c r="P32" s="127"/>
      <c r="Q32" s="127">
        <v>0</v>
      </c>
      <c r="R32" s="129"/>
      <c r="S32" s="129"/>
      <c r="T32" s="129"/>
      <c r="U32" s="129"/>
      <c r="V32" s="129"/>
      <c r="W32" s="129"/>
    </row>
    <row r="33" spans="1:23" x14ac:dyDescent="0.2">
      <c r="A33" s="128" t="s">
        <v>324</v>
      </c>
      <c r="B33" s="120" t="s">
        <v>325</v>
      </c>
      <c r="C33" s="130">
        <v>13055</v>
      </c>
      <c r="D33" s="130"/>
      <c r="E33" s="130">
        <v>13055</v>
      </c>
      <c r="F33" s="130"/>
      <c r="G33" s="130">
        <v>423</v>
      </c>
      <c r="H33" s="130"/>
      <c r="I33" s="130">
        <v>1789</v>
      </c>
      <c r="J33" s="130"/>
      <c r="K33" s="130">
        <v>552</v>
      </c>
      <c r="L33" s="130"/>
      <c r="M33" s="130">
        <v>1839</v>
      </c>
      <c r="N33" s="130"/>
      <c r="O33" s="130">
        <v>423</v>
      </c>
      <c r="P33" s="130"/>
      <c r="Q33" s="130">
        <v>1789</v>
      </c>
      <c r="R33" s="129"/>
      <c r="S33" s="129"/>
      <c r="T33" s="129"/>
      <c r="U33" s="129"/>
      <c r="V33" s="129"/>
      <c r="W33" s="129"/>
    </row>
    <row r="34" spans="1:23" x14ac:dyDescent="0.2">
      <c r="A34" s="128" t="s">
        <v>326</v>
      </c>
      <c r="B34" s="120" t="s">
        <v>327</v>
      </c>
      <c r="C34" s="130" t="s">
        <v>277</v>
      </c>
      <c r="D34" s="130"/>
      <c r="E34" s="130">
        <v>-334</v>
      </c>
      <c r="F34" s="130"/>
      <c r="G34" s="130" t="s">
        <v>277</v>
      </c>
      <c r="H34" s="130"/>
      <c r="I34" s="130">
        <v>-415</v>
      </c>
      <c r="J34" s="130"/>
      <c r="K34" s="130" t="s">
        <v>277</v>
      </c>
      <c r="L34" s="130"/>
      <c r="M34" s="130">
        <v>0</v>
      </c>
      <c r="N34" s="130"/>
      <c r="O34" s="130">
        <v>-118</v>
      </c>
      <c r="P34" s="130"/>
      <c r="Q34" s="130">
        <v>-533</v>
      </c>
      <c r="R34" s="129"/>
      <c r="S34" s="129"/>
      <c r="T34" s="129"/>
      <c r="U34" s="129"/>
      <c r="V34" s="129"/>
      <c r="W34" s="129"/>
    </row>
    <row r="35" spans="1:23" x14ac:dyDescent="0.2">
      <c r="A35" s="125"/>
      <c r="B35" s="125"/>
      <c r="C35" s="131"/>
      <c r="D35" s="131"/>
      <c r="E35" s="131"/>
      <c r="F35" s="131"/>
      <c r="G35" s="131"/>
      <c r="H35" s="131"/>
      <c r="I35" s="131"/>
      <c r="J35" s="131"/>
      <c r="K35" s="131"/>
      <c r="L35" s="131"/>
      <c r="M35" s="131"/>
      <c r="N35" s="131"/>
      <c r="O35" s="131"/>
      <c r="P35" s="131"/>
      <c r="Q35" s="131"/>
      <c r="R35" s="129"/>
      <c r="S35" s="129">
        <f>E35-Q35</f>
        <v>0</v>
      </c>
      <c r="T35" s="129"/>
      <c r="U35" s="129"/>
      <c r="V35" s="129"/>
      <c r="W35" s="129"/>
    </row>
    <row r="36" spans="1:23" ht="13.5" thickBot="1" x14ac:dyDescent="0.25">
      <c r="A36" s="132"/>
      <c r="B36" s="132"/>
      <c r="C36" s="150">
        <f t="shared" ref="C36:Q36" si="0">SUM(C7:C34)</f>
        <v>3942104</v>
      </c>
      <c r="D36" s="133">
        <f t="shared" si="0"/>
        <v>0</v>
      </c>
      <c r="E36" s="149">
        <f t="shared" si="0"/>
        <v>11990731</v>
      </c>
      <c r="F36" s="133">
        <f t="shared" si="0"/>
        <v>0</v>
      </c>
      <c r="G36" s="150">
        <f t="shared" si="0"/>
        <v>3765901</v>
      </c>
      <c r="H36" s="133">
        <f t="shared" si="0"/>
        <v>0</v>
      </c>
      <c r="I36" s="149">
        <f t="shared" si="0"/>
        <v>40049432</v>
      </c>
      <c r="J36" s="133">
        <f t="shared" si="0"/>
        <v>0</v>
      </c>
      <c r="K36" s="150">
        <f t="shared" si="0"/>
        <v>4444555</v>
      </c>
      <c r="L36" s="133">
        <f t="shared" si="0"/>
        <v>0</v>
      </c>
      <c r="M36" s="149">
        <f t="shared" si="0"/>
        <v>11213236</v>
      </c>
      <c r="N36" s="133">
        <f t="shared" si="0"/>
        <v>0</v>
      </c>
      <c r="O36" s="150">
        <f t="shared" si="0"/>
        <v>4712587</v>
      </c>
      <c r="P36" s="133">
        <f t="shared" si="0"/>
        <v>0</v>
      </c>
      <c r="Q36" s="149">
        <f t="shared" si="0"/>
        <v>11783488</v>
      </c>
      <c r="R36" s="129"/>
      <c r="S36" s="129">
        <f>E36-Q36</f>
        <v>207243</v>
      </c>
      <c r="T36" s="129"/>
      <c r="U36" s="129"/>
      <c r="V36" s="129"/>
      <c r="W36" s="129"/>
    </row>
    <row r="37" spans="1:23" ht="13.5" thickTop="1" x14ac:dyDescent="0.2">
      <c r="A37" s="132"/>
      <c r="B37" s="132"/>
      <c r="C37" s="134"/>
      <c r="D37" s="134"/>
      <c r="E37" s="134"/>
      <c r="F37" s="134"/>
      <c r="G37" s="134"/>
      <c r="H37" s="134"/>
      <c r="I37" s="134"/>
      <c r="J37" s="134"/>
      <c r="K37" s="134"/>
      <c r="L37" s="134"/>
      <c r="M37" s="134"/>
      <c r="N37" s="134"/>
      <c r="O37" s="134"/>
      <c r="P37" s="134"/>
      <c r="Q37" s="134"/>
      <c r="R37" s="129"/>
      <c r="S37" s="129"/>
      <c r="T37" s="129"/>
      <c r="U37" s="129"/>
      <c r="V37" s="129"/>
      <c r="W37" s="129"/>
    </row>
    <row r="38" spans="1:23" x14ac:dyDescent="0.2">
      <c r="A38" s="132"/>
      <c r="B38" s="132"/>
      <c r="C38" s="134"/>
      <c r="D38" s="134"/>
      <c r="E38" s="134"/>
      <c r="F38" s="134"/>
      <c r="G38" s="134"/>
      <c r="H38" s="134"/>
      <c r="I38" s="134"/>
      <c r="J38" s="134"/>
      <c r="K38" s="134"/>
      <c r="L38" s="134"/>
      <c r="M38" s="134"/>
      <c r="N38" s="134"/>
      <c r="O38" s="134"/>
      <c r="P38" s="134"/>
      <c r="Q38" s="134"/>
      <c r="R38" s="129"/>
      <c r="S38" s="129"/>
      <c r="T38" s="129"/>
      <c r="U38" s="129"/>
      <c r="V38" s="129"/>
      <c r="W38" s="129"/>
    </row>
    <row r="39" spans="1:23" x14ac:dyDescent="0.2">
      <c r="A39" s="132"/>
      <c r="B39" s="132"/>
      <c r="C39" s="134"/>
      <c r="D39" s="134"/>
      <c r="E39" s="134"/>
      <c r="F39" s="134"/>
      <c r="G39" s="134"/>
      <c r="H39" s="134"/>
      <c r="I39" s="134"/>
      <c r="J39" s="134"/>
      <c r="K39" s="134"/>
      <c r="L39" s="134"/>
      <c r="M39" s="134"/>
      <c r="N39" s="134"/>
      <c r="O39" s="134"/>
      <c r="P39" s="134"/>
      <c r="Q39" s="134"/>
      <c r="R39" s="129"/>
      <c r="S39" s="129"/>
      <c r="T39" s="129"/>
      <c r="U39" s="129"/>
      <c r="V39" s="129"/>
      <c r="W39" s="129"/>
    </row>
    <row r="40" spans="1:23" x14ac:dyDescent="0.2">
      <c r="A40" s="132"/>
      <c r="B40" s="135" t="s">
        <v>55</v>
      </c>
      <c r="C40" s="134"/>
      <c r="D40" s="134"/>
      <c r="E40" s="134"/>
      <c r="F40" s="134"/>
      <c r="G40" s="134"/>
      <c r="H40" s="134"/>
      <c r="I40" s="134"/>
      <c r="J40" s="134"/>
      <c r="K40" s="134"/>
      <c r="L40" s="134"/>
      <c r="M40" s="134"/>
      <c r="N40" s="134"/>
      <c r="O40" s="134"/>
      <c r="P40" s="134"/>
      <c r="Q40" s="134"/>
      <c r="R40" s="129"/>
      <c r="S40" s="129"/>
      <c r="T40" s="129"/>
      <c r="U40" s="129"/>
      <c r="V40" s="129"/>
      <c r="W40" s="129"/>
    </row>
    <row r="41" spans="1:23" x14ac:dyDescent="0.2">
      <c r="A41" s="132"/>
      <c r="B41" s="136" t="s">
        <v>56</v>
      </c>
      <c r="C41" s="147">
        <f>C9+C10+C11+C24+C25+C26+C33+C34</f>
        <v>3922792</v>
      </c>
      <c r="D41" s="134"/>
      <c r="E41" s="148">
        <f>E9+E10+E11+E24+E25+E26+E33+E34</f>
        <v>9261606</v>
      </c>
      <c r="F41" s="134"/>
      <c r="G41" s="147">
        <f>G9+G10+G11+G24+G25+G26+G33+G34</f>
        <v>3646176</v>
      </c>
      <c r="H41" s="134"/>
      <c r="I41" s="148">
        <f>I9+I10+I11+I24+I25+I26+I33+I34</f>
        <v>8776303</v>
      </c>
      <c r="J41" s="134"/>
      <c r="K41" s="147">
        <f>K9+K10+K11+K24+K25+K26+K33+K34</f>
        <v>4356676</v>
      </c>
      <c r="L41" s="134"/>
      <c r="M41" s="148">
        <f>M9+M10+M11+M24+M25+M26+M33+M34</f>
        <v>9134351</v>
      </c>
      <c r="N41" s="134"/>
      <c r="O41" s="147">
        <f>O9+O10+O11+O24+O25+O26+O33+O34</f>
        <v>4695328</v>
      </c>
      <c r="P41" s="134"/>
      <c r="Q41" s="148">
        <f>Q9+Q10+Q11+Q24+Q25+Q26+Q33+Q34</f>
        <v>9691936</v>
      </c>
      <c r="R41" s="129"/>
      <c r="S41" s="129"/>
      <c r="T41" s="129"/>
      <c r="U41" s="129"/>
      <c r="V41" s="129"/>
      <c r="W41" s="129"/>
    </row>
    <row r="42" spans="1:23" x14ac:dyDescent="0.2">
      <c r="A42" s="132"/>
      <c r="B42" s="136" t="s">
        <v>57</v>
      </c>
      <c r="C42" s="147">
        <f>C12+C23</f>
        <v>8121</v>
      </c>
      <c r="D42" s="134"/>
      <c r="E42" s="148">
        <f>E12+E23</f>
        <v>114553</v>
      </c>
      <c r="F42" s="137"/>
      <c r="G42" s="147">
        <f>G12+G23</f>
        <v>91003</v>
      </c>
      <c r="H42" s="134"/>
      <c r="I42" s="148">
        <f>I12+I23</f>
        <v>246970</v>
      </c>
      <c r="J42" s="134"/>
      <c r="K42" s="147">
        <f>K12+K23</f>
        <v>78331</v>
      </c>
      <c r="L42" s="134"/>
      <c r="M42" s="148">
        <f>M12+M23</f>
        <v>206690</v>
      </c>
      <c r="N42" s="134"/>
      <c r="O42" s="147">
        <f>O12+O23</f>
        <v>8121</v>
      </c>
      <c r="P42" s="134"/>
      <c r="Q42" s="148">
        <f>Q12+Q23</f>
        <v>150297</v>
      </c>
      <c r="R42" s="129"/>
      <c r="S42" s="129"/>
      <c r="T42" s="129"/>
      <c r="U42" s="129"/>
      <c r="V42" s="129"/>
      <c r="W42" s="129"/>
    </row>
    <row r="43" spans="1:23" x14ac:dyDescent="0.2">
      <c r="A43" s="132"/>
      <c r="B43" s="135" t="s">
        <v>32</v>
      </c>
      <c r="C43" s="151">
        <f>SUM(C41:C42)</f>
        <v>3930913</v>
      </c>
      <c r="D43" s="138"/>
      <c r="E43" s="152">
        <f>SUM(E41:E42)</f>
        <v>9376159</v>
      </c>
      <c r="F43" s="138"/>
      <c r="G43" s="151">
        <f>SUM(G41:G42)</f>
        <v>3737179</v>
      </c>
      <c r="H43" s="138"/>
      <c r="I43" s="152">
        <f>SUM(I41:I42)</f>
        <v>9023273</v>
      </c>
      <c r="J43" s="138"/>
      <c r="K43" s="151">
        <f>SUM(K41:K42)</f>
        <v>4435007</v>
      </c>
      <c r="L43" s="138"/>
      <c r="M43" s="152">
        <f>SUM(M41:M42)</f>
        <v>9341041</v>
      </c>
      <c r="N43" s="138"/>
      <c r="O43" s="151">
        <f>SUM(O41:O42)</f>
        <v>4703449</v>
      </c>
      <c r="P43" s="138"/>
      <c r="Q43" s="152">
        <f>SUM(Q41:Q42)</f>
        <v>9842233</v>
      </c>
      <c r="R43" s="129"/>
      <c r="S43" s="129">
        <f>11012-8991</f>
        <v>2021</v>
      </c>
      <c r="T43" s="129"/>
      <c r="U43" s="129"/>
      <c r="V43" s="129"/>
      <c r="W43" s="129"/>
    </row>
    <row r="44" spans="1:23" x14ac:dyDescent="0.2">
      <c r="A44" s="132"/>
      <c r="B44" s="136"/>
      <c r="C44" s="134"/>
      <c r="D44" s="134"/>
      <c r="E44" s="134"/>
      <c r="F44" s="134"/>
      <c r="G44" s="134"/>
      <c r="H44" s="134"/>
      <c r="I44" s="134"/>
      <c r="J44" s="134"/>
      <c r="K44" s="134"/>
      <c r="L44" s="134"/>
      <c r="M44" s="134"/>
      <c r="N44" s="134"/>
      <c r="O44" s="134"/>
      <c r="P44" s="134"/>
      <c r="Q44" s="134"/>
      <c r="R44" s="129"/>
      <c r="S44" s="129">
        <f>1057-811</f>
        <v>246</v>
      </c>
      <c r="T44" s="129"/>
      <c r="U44" s="129"/>
      <c r="V44" s="129"/>
      <c r="W44" s="129"/>
    </row>
    <row r="45" spans="1:23" x14ac:dyDescent="0.2">
      <c r="A45" s="132"/>
      <c r="B45" s="135" t="s">
        <v>58</v>
      </c>
      <c r="C45" s="134"/>
      <c r="D45" s="134"/>
      <c r="E45" s="134"/>
      <c r="F45" s="134"/>
      <c r="G45" s="134"/>
      <c r="H45" s="134"/>
      <c r="I45" s="134"/>
      <c r="J45" s="134"/>
      <c r="K45" s="134"/>
      <c r="L45" s="134"/>
      <c r="M45" s="134"/>
      <c r="N45" s="134"/>
      <c r="O45" s="134"/>
      <c r="P45" s="134"/>
      <c r="Q45" s="134"/>
      <c r="R45" s="129"/>
      <c r="S45" s="129">
        <f>48641+55006-37713-47911</f>
        <v>18023</v>
      </c>
      <c r="T45" s="129"/>
      <c r="U45" s="129"/>
      <c r="V45" s="129"/>
      <c r="W45" s="129"/>
    </row>
    <row r="46" spans="1:23" x14ac:dyDescent="0.2">
      <c r="A46" s="132"/>
      <c r="B46" s="136" t="s">
        <v>328</v>
      </c>
      <c r="C46" s="147">
        <f>C13+C14+C15+C16+C17+C18+C19+C27+C28+C29+C30+C31</f>
        <v>9138</v>
      </c>
      <c r="D46" s="134"/>
      <c r="E46" s="148">
        <f>E13+E14+E15+E16+E17+E18+E19+E27+E28+E29+E30+E31</f>
        <v>2203637</v>
      </c>
      <c r="F46" s="137"/>
      <c r="G46" s="147">
        <f>G13+G14+G15+G16+G17+G18+G19+G27+G28+G29+G30+G31</f>
        <v>28722</v>
      </c>
      <c r="H46" s="134"/>
      <c r="I46" s="148">
        <f>I13+I14+I15+I16+I17+I18+I19+I27+I28+I29+I30+I31</f>
        <v>30672587</v>
      </c>
      <c r="J46" s="134"/>
      <c r="K46" s="147">
        <f>K13+K14+K15+K16+K17+K18+K19+K27+K28+K29+K30+K31</f>
        <v>9548</v>
      </c>
      <c r="L46" s="134"/>
      <c r="M46" s="148">
        <f>M13+M14+M15+M16+M17+M18+M19+M27+M28+M29+M30+M31</f>
        <v>1629952</v>
      </c>
      <c r="N46" s="134"/>
      <c r="O46" s="147">
        <f>O13+O14+O15+O16+O17+O18+O19+O27+O28+O29+O30+O31</f>
        <v>9138</v>
      </c>
      <c r="P46" s="134"/>
      <c r="Q46" s="148">
        <f>Q13+Q14+Q15+Q16+Q17+Q18+Q19+Q27+Q28+Q29+Q30+Q31</f>
        <v>1587719</v>
      </c>
      <c r="R46" s="129"/>
      <c r="S46" s="129"/>
      <c r="T46" s="129"/>
      <c r="U46" s="129"/>
      <c r="V46" s="129"/>
      <c r="W46" s="129"/>
    </row>
    <row r="47" spans="1:23" x14ac:dyDescent="0.2">
      <c r="A47" s="132"/>
      <c r="B47" s="136" t="s">
        <v>189</v>
      </c>
      <c r="C47" s="147">
        <f>C20+C21+C32+C22</f>
        <v>2053</v>
      </c>
      <c r="D47" s="134"/>
      <c r="E47" s="148">
        <f>E20+E21+E32+E22</f>
        <v>410935</v>
      </c>
      <c r="F47" s="137"/>
      <c r="G47" s="147">
        <f>G20+G21+G32+G22</f>
        <v>0</v>
      </c>
      <c r="H47" s="134"/>
      <c r="I47" s="148">
        <f>I20+I21+I32+I22</f>
        <v>353572</v>
      </c>
      <c r="J47" s="134"/>
      <c r="K47" s="147">
        <f>K20+K21+K32+K22</f>
        <v>0</v>
      </c>
      <c r="L47" s="134"/>
      <c r="M47" s="148">
        <f>M20+M21+M32+M22</f>
        <v>242243</v>
      </c>
      <c r="N47" s="134"/>
      <c r="O47" s="147">
        <f>O20+O21+O32+O22</f>
        <v>0</v>
      </c>
      <c r="P47" s="134"/>
      <c r="Q47" s="148">
        <f>Q20+Q21+Q32+Q22</f>
        <v>353536</v>
      </c>
      <c r="R47" s="129"/>
      <c r="S47" s="129"/>
      <c r="T47" s="129"/>
      <c r="U47" s="129"/>
      <c r="V47" s="129"/>
      <c r="W47" s="129"/>
    </row>
    <row r="48" spans="1:23" x14ac:dyDescent="0.2">
      <c r="A48" s="132"/>
      <c r="B48" s="135" t="s">
        <v>32</v>
      </c>
      <c r="C48" s="151">
        <f>SUM(C46:C47)</f>
        <v>11191</v>
      </c>
      <c r="D48" s="138"/>
      <c r="E48" s="152">
        <f>SUM(E46:E47)</f>
        <v>2614572</v>
      </c>
      <c r="F48" s="138"/>
      <c r="G48" s="151">
        <f>SUM(G46:G47)</f>
        <v>28722</v>
      </c>
      <c r="H48" s="138"/>
      <c r="I48" s="152">
        <f>SUM(I46:I47)</f>
        <v>31026159</v>
      </c>
      <c r="J48" s="138"/>
      <c r="K48" s="151">
        <f>SUM(K46:K47)</f>
        <v>9548</v>
      </c>
      <c r="L48" s="138"/>
      <c r="M48" s="152">
        <f>SUM(M46:M47)</f>
        <v>1872195</v>
      </c>
      <c r="N48" s="138"/>
      <c r="O48" s="151">
        <f>SUM(O46:O47)</f>
        <v>9138</v>
      </c>
      <c r="P48" s="138"/>
      <c r="Q48" s="152">
        <f>SUM(Q46:Q47)</f>
        <v>1941255</v>
      </c>
      <c r="R48" s="129"/>
      <c r="S48" s="129"/>
      <c r="T48" s="129"/>
      <c r="U48" s="129"/>
      <c r="V48" s="129"/>
      <c r="W48" s="129"/>
    </row>
    <row r="49" spans="1:23" x14ac:dyDescent="0.2">
      <c r="A49" s="132"/>
      <c r="B49" s="132"/>
      <c r="C49" s="134"/>
      <c r="D49" s="134"/>
      <c r="E49" s="134"/>
      <c r="F49" s="134"/>
      <c r="G49" s="134"/>
      <c r="H49" s="134"/>
      <c r="I49" s="153"/>
      <c r="J49" s="134"/>
      <c r="K49" s="134"/>
      <c r="L49" s="134"/>
      <c r="M49" s="134"/>
      <c r="N49" s="134"/>
      <c r="O49" s="134"/>
      <c r="P49" s="134"/>
      <c r="Q49" s="134"/>
      <c r="R49" s="129"/>
      <c r="S49" s="129"/>
      <c r="T49" s="129"/>
      <c r="U49" s="129"/>
      <c r="V49" s="129"/>
      <c r="W49" s="129"/>
    </row>
    <row r="50" spans="1:23" ht="13.5" thickBot="1" x14ac:dyDescent="0.25">
      <c r="A50" s="132"/>
      <c r="B50" s="132"/>
      <c r="C50" s="150">
        <f>C48+C43</f>
        <v>3942104</v>
      </c>
      <c r="D50" s="133"/>
      <c r="E50" s="149">
        <f>E48+E43</f>
        <v>11990731</v>
      </c>
      <c r="F50" s="133"/>
      <c r="G50" s="150">
        <f>G48+G43</f>
        <v>3765901</v>
      </c>
      <c r="H50" s="133"/>
      <c r="I50" s="149">
        <f>I48+I43</f>
        <v>40049432</v>
      </c>
      <c r="J50" s="133"/>
      <c r="K50" s="150">
        <f>K48+K43</f>
        <v>4444555</v>
      </c>
      <c r="L50" s="133"/>
      <c r="M50" s="149">
        <f>M48+M43</f>
        <v>11213236</v>
      </c>
      <c r="N50" s="133"/>
      <c r="O50" s="150">
        <f>O48+O43</f>
        <v>4712587</v>
      </c>
      <c r="P50" s="133"/>
      <c r="Q50" s="149">
        <f>Q48+Q43</f>
        <v>11783488</v>
      </c>
      <c r="R50" s="129"/>
      <c r="S50" s="129"/>
      <c r="T50" s="129"/>
      <c r="U50" s="129"/>
      <c r="V50" s="129"/>
      <c r="W50" s="129"/>
    </row>
    <row r="51" spans="1:23" ht="13.5" thickTop="1" x14ac:dyDescent="0.2">
      <c r="A51" s="132"/>
      <c r="B51" s="132"/>
      <c r="C51" s="134"/>
      <c r="D51" s="134"/>
      <c r="E51" s="134"/>
      <c r="F51" s="134"/>
      <c r="G51" s="134"/>
      <c r="H51" s="134"/>
      <c r="I51" s="134"/>
      <c r="J51" s="134"/>
      <c r="K51" s="134"/>
      <c r="L51" s="134"/>
      <c r="M51" s="134"/>
      <c r="N51" s="134"/>
      <c r="O51" s="134"/>
      <c r="P51" s="134"/>
      <c r="Q51" s="134"/>
      <c r="R51" s="129"/>
      <c r="S51" s="129"/>
      <c r="T51" s="129"/>
      <c r="U51" s="129"/>
      <c r="V51" s="129"/>
      <c r="W51" s="129"/>
    </row>
    <row r="52" spans="1:23" x14ac:dyDescent="0.2">
      <c r="A52" s="132"/>
      <c r="B52" s="132"/>
      <c r="C52" s="134">
        <f>C50-C36</f>
        <v>0</v>
      </c>
      <c r="D52" s="134"/>
      <c r="E52" s="134">
        <f>E50-E36</f>
        <v>0</v>
      </c>
      <c r="F52" s="134"/>
      <c r="G52" s="134">
        <f>G50-G36</f>
        <v>0</v>
      </c>
      <c r="H52" s="134"/>
      <c r="I52" s="134">
        <f>I50-I36</f>
        <v>0</v>
      </c>
      <c r="J52" s="134"/>
      <c r="K52" s="134">
        <f>K50-K36</f>
        <v>0</v>
      </c>
      <c r="L52" s="134"/>
      <c r="M52" s="134">
        <f>M50-M36</f>
        <v>0</v>
      </c>
      <c r="N52" s="134"/>
      <c r="O52" s="134">
        <f>O50-O36</f>
        <v>0</v>
      </c>
      <c r="P52" s="134"/>
      <c r="Q52" s="134">
        <f>Q50-Q36</f>
        <v>0</v>
      </c>
      <c r="R52" s="129"/>
      <c r="S52" s="129"/>
      <c r="T52" s="129"/>
      <c r="U52" s="129"/>
      <c r="V52" s="129"/>
      <c r="W52" s="129"/>
    </row>
    <row r="53" spans="1:23" x14ac:dyDescent="0.2">
      <c r="C53" s="129"/>
      <c r="D53" s="129"/>
      <c r="E53" s="129"/>
      <c r="F53" s="129"/>
      <c r="G53" s="129"/>
      <c r="H53" s="129"/>
      <c r="I53" s="129"/>
      <c r="J53" s="129"/>
      <c r="K53" s="129"/>
      <c r="L53" s="129"/>
      <c r="M53" s="129"/>
      <c r="N53" s="129"/>
      <c r="O53" s="129"/>
      <c r="P53" s="129"/>
      <c r="Q53" s="129"/>
      <c r="R53" s="129"/>
      <c r="S53" s="129"/>
      <c r="T53" s="129"/>
      <c r="U53" s="129"/>
      <c r="V53" s="129"/>
      <c r="W53" s="129"/>
    </row>
    <row r="54" spans="1:23" x14ac:dyDescent="0.2">
      <c r="C54" s="129"/>
      <c r="D54" s="129"/>
      <c r="E54" s="129"/>
      <c r="F54" s="129"/>
      <c r="G54" s="129"/>
      <c r="H54" s="129"/>
      <c r="I54" s="129"/>
      <c r="J54" s="129"/>
      <c r="K54" s="129"/>
      <c r="L54" s="129"/>
      <c r="M54" s="129"/>
      <c r="N54" s="129"/>
      <c r="O54" s="129"/>
      <c r="P54" s="129"/>
      <c r="Q54" s="129"/>
      <c r="R54" s="129"/>
      <c r="S54" s="129"/>
      <c r="T54" s="129"/>
      <c r="U54" s="129"/>
      <c r="V54" s="129"/>
      <c r="W54" s="129"/>
    </row>
    <row r="55" spans="1:23" x14ac:dyDescent="0.2">
      <c r="C55" s="129"/>
      <c r="D55" s="129"/>
      <c r="E55" s="129"/>
      <c r="F55" s="129"/>
      <c r="G55" s="129"/>
      <c r="H55" s="129"/>
      <c r="I55" s="129"/>
      <c r="J55" s="129"/>
      <c r="K55" s="129"/>
      <c r="L55" s="129"/>
      <c r="M55" s="129"/>
      <c r="N55" s="129"/>
      <c r="O55" s="129"/>
      <c r="P55" s="129"/>
      <c r="Q55" s="129"/>
      <c r="R55" s="129"/>
      <c r="S55" s="129"/>
      <c r="T55" s="129"/>
      <c r="U55" s="129"/>
      <c r="V55" s="129"/>
      <c r="W55" s="129"/>
    </row>
  </sheetData>
  <phoneticPr fontId="0" type="noConversion"/>
  <pageMargins left="0.75" right="0.75" top="1" bottom="1" header="0.5" footer="0.5"/>
  <pageSetup paperSize="9" scale="67" fitToHeight="0"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S46"/>
  <sheetViews>
    <sheetView workbookViewId="0">
      <pane xSplit="2" ySplit="5" topLeftCell="C6" activePane="bottomRight" state="frozen"/>
      <selection activeCell="J27" sqref="J27"/>
      <selection pane="topRight" activeCell="J27" sqref="J27"/>
      <selection pane="bottomLeft" activeCell="J27" sqref="J27"/>
      <selection pane="bottomRight" activeCell="J27" sqref="J27"/>
    </sheetView>
  </sheetViews>
  <sheetFormatPr defaultRowHeight="12.75" x14ac:dyDescent="0.2"/>
  <cols>
    <col min="1" max="1" width="11.28515625" bestFit="1" customWidth="1"/>
    <col min="2" max="2" width="65.28515625" bestFit="1" customWidth="1"/>
    <col min="3" max="3" width="10.28515625" bestFit="1" customWidth="1"/>
    <col min="4" max="4" width="3.7109375" customWidth="1"/>
    <col min="5" max="5" width="12.7109375" bestFit="1" customWidth="1"/>
    <col min="6" max="6" width="3.7109375" customWidth="1"/>
    <col min="7" max="7" width="10.28515625" bestFit="1" customWidth="1"/>
    <col min="8" max="8" width="3.7109375" customWidth="1"/>
    <col min="9" max="9" width="11.5703125" bestFit="1" customWidth="1"/>
    <col min="10" max="10" width="3.7109375" customWidth="1"/>
    <col min="11" max="11" width="10.28515625" bestFit="1" customWidth="1"/>
    <col min="12" max="12" width="3.7109375" customWidth="1"/>
    <col min="13" max="13" width="11.5703125" bestFit="1" customWidth="1"/>
    <col min="14" max="14" width="3.7109375" customWidth="1"/>
    <col min="15" max="15" width="10.28515625" bestFit="1" customWidth="1"/>
    <col min="16" max="16" width="3.7109375" customWidth="1"/>
    <col min="17" max="17" width="11.5703125" bestFit="1" customWidth="1"/>
    <col min="19" max="19" width="11.28515625" bestFit="1" customWidth="1"/>
  </cols>
  <sheetData>
    <row r="1" spans="1:19" s="121" customFormat="1" ht="14.25" x14ac:dyDescent="0.2">
      <c r="A1" s="119"/>
      <c r="B1" s="119"/>
      <c r="C1" s="119" t="s">
        <v>268</v>
      </c>
      <c r="D1" s="119" t="s">
        <v>269</v>
      </c>
      <c r="E1" s="119"/>
      <c r="F1" s="119"/>
      <c r="G1" s="119"/>
      <c r="H1" s="119"/>
      <c r="I1" s="119"/>
      <c r="J1" s="119"/>
      <c r="K1" s="119"/>
      <c r="L1" s="119"/>
      <c r="M1" s="119"/>
      <c r="N1" s="119"/>
      <c r="O1" s="119"/>
      <c r="P1" s="119"/>
      <c r="Q1" s="119"/>
      <c r="R1" s="140"/>
      <c r="S1" s="140"/>
    </row>
    <row r="2" spans="1:19" s="121" customFormat="1" ht="14.25" x14ac:dyDescent="0.2">
      <c r="A2" s="119"/>
      <c r="B2" s="119"/>
      <c r="C2" s="145" t="s">
        <v>270</v>
      </c>
      <c r="D2" s="119"/>
      <c r="E2" s="146" t="s">
        <v>271</v>
      </c>
      <c r="F2" s="119"/>
      <c r="G2" s="145" t="s">
        <v>270</v>
      </c>
      <c r="H2" s="119"/>
      <c r="I2" s="146" t="s">
        <v>271</v>
      </c>
      <c r="J2" s="119"/>
      <c r="K2" s="145" t="s">
        <v>270</v>
      </c>
      <c r="L2" s="119"/>
      <c r="M2" s="146" t="s">
        <v>271</v>
      </c>
      <c r="N2" s="119"/>
      <c r="O2" s="145" t="s">
        <v>270</v>
      </c>
      <c r="P2" s="119"/>
      <c r="Q2" s="146" t="s">
        <v>271</v>
      </c>
      <c r="R2" s="140"/>
      <c r="S2" s="140"/>
    </row>
    <row r="3" spans="1:19" s="121" customFormat="1" ht="18.75" x14ac:dyDescent="0.2">
      <c r="A3" s="119"/>
      <c r="B3" s="119"/>
      <c r="C3" s="123" t="s">
        <v>272</v>
      </c>
      <c r="D3" s="123"/>
      <c r="E3" s="123" t="s">
        <v>272</v>
      </c>
      <c r="F3" s="123"/>
      <c r="G3" s="123" t="s">
        <v>272</v>
      </c>
      <c r="H3" s="123"/>
      <c r="I3" s="123" t="s">
        <v>272</v>
      </c>
      <c r="J3" s="124"/>
      <c r="K3" s="123" t="s">
        <v>272</v>
      </c>
      <c r="L3" s="123"/>
      <c r="M3" s="123" t="s">
        <v>272</v>
      </c>
      <c r="N3" s="123"/>
      <c r="O3" s="123" t="s">
        <v>272</v>
      </c>
      <c r="P3" s="123"/>
      <c r="Q3" s="123" t="s">
        <v>272</v>
      </c>
      <c r="R3" s="140"/>
      <c r="S3" s="140"/>
    </row>
    <row r="4" spans="1:19" s="121" customFormat="1" ht="14.25" x14ac:dyDescent="0.2">
      <c r="A4" s="119"/>
      <c r="B4" s="119"/>
      <c r="C4" s="119" t="s">
        <v>494</v>
      </c>
      <c r="D4" s="119"/>
      <c r="E4" s="119" t="s">
        <v>494</v>
      </c>
      <c r="F4" s="119"/>
      <c r="G4" s="125" t="s">
        <v>489</v>
      </c>
      <c r="H4" s="119"/>
      <c r="I4" s="125" t="s">
        <v>489</v>
      </c>
      <c r="J4" s="119"/>
      <c r="K4" s="119" t="s">
        <v>494</v>
      </c>
      <c r="L4" s="119"/>
      <c r="M4" s="119" t="s">
        <v>494</v>
      </c>
      <c r="N4" s="119"/>
      <c r="O4" s="119" t="s">
        <v>273</v>
      </c>
      <c r="P4" s="119"/>
      <c r="Q4" s="119" t="s">
        <v>273</v>
      </c>
      <c r="R4" s="140"/>
      <c r="S4" s="140"/>
    </row>
    <row r="5" spans="1:19" s="121" customFormat="1" ht="14.25" x14ac:dyDescent="0.2">
      <c r="A5" s="119"/>
      <c r="B5" s="119"/>
      <c r="C5" s="125" t="s">
        <v>495</v>
      </c>
      <c r="D5" s="119"/>
      <c r="E5" s="125" t="s">
        <v>495</v>
      </c>
      <c r="F5" s="119"/>
      <c r="G5" s="125" t="s">
        <v>495</v>
      </c>
      <c r="H5" s="119"/>
      <c r="I5" s="125" t="s">
        <v>495</v>
      </c>
      <c r="J5" s="119"/>
      <c r="K5" s="125" t="s">
        <v>274</v>
      </c>
      <c r="L5" s="119"/>
      <c r="M5" s="125" t="s">
        <v>274</v>
      </c>
      <c r="N5" s="119"/>
      <c r="O5" s="125" t="s">
        <v>274</v>
      </c>
      <c r="P5" s="119"/>
      <c r="Q5" s="125" t="s">
        <v>274</v>
      </c>
      <c r="R5" s="140"/>
      <c r="S5" s="140"/>
    </row>
    <row r="6" spans="1:19" x14ac:dyDescent="0.2">
      <c r="A6" s="144" t="s">
        <v>426</v>
      </c>
      <c r="B6" s="119" t="s">
        <v>427</v>
      </c>
      <c r="C6" s="127">
        <v>20887</v>
      </c>
      <c r="D6" s="127"/>
      <c r="E6" s="127">
        <v>38709</v>
      </c>
      <c r="F6" s="127"/>
      <c r="G6" s="127">
        <v>24184</v>
      </c>
      <c r="H6" s="127"/>
      <c r="I6" s="127">
        <v>40257</v>
      </c>
      <c r="J6" s="127"/>
      <c r="K6" s="127">
        <v>19747</v>
      </c>
      <c r="L6" s="127"/>
      <c r="M6" s="127">
        <v>32123</v>
      </c>
      <c r="N6" s="127"/>
      <c r="O6" s="127">
        <v>22349</v>
      </c>
      <c r="P6" s="127"/>
      <c r="Q6" s="127">
        <v>36968</v>
      </c>
      <c r="R6" s="134"/>
      <c r="S6" s="134"/>
    </row>
    <row r="7" spans="1:19" x14ac:dyDescent="0.2">
      <c r="A7" s="144" t="s">
        <v>428</v>
      </c>
      <c r="B7" s="119" t="s">
        <v>429</v>
      </c>
      <c r="C7" s="127">
        <v>2053</v>
      </c>
      <c r="D7" s="127"/>
      <c r="E7" s="127">
        <v>2053</v>
      </c>
      <c r="F7" s="127"/>
      <c r="G7" s="127">
        <v>7519</v>
      </c>
      <c r="H7" s="127"/>
      <c r="I7" s="127">
        <v>7519</v>
      </c>
      <c r="J7" s="127"/>
      <c r="K7" s="127">
        <v>2291</v>
      </c>
      <c r="L7" s="127"/>
      <c r="M7" s="127">
        <v>2291</v>
      </c>
      <c r="N7" s="127"/>
      <c r="O7" s="127">
        <v>2053</v>
      </c>
      <c r="P7" s="127"/>
      <c r="Q7" s="127">
        <v>2053</v>
      </c>
      <c r="R7" s="134"/>
      <c r="S7" s="134"/>
    </row>
    <row r="8" spans="1:19" x14ac:dyDescent="0.2">
      <c r="A8" s="144" t="s">
        <v>430</v>
      </c>
      <c r="B8" s="119" t="s">
        <v>431</v>
      </c>
      <c r="C8" s="127">
        <v>47094</v>
      </c>
      <c r="D8" s="127"/>
      <c r="E8" s="127">
        <v>182839</v>
      </c>
      <c r="F8" s="127"/>
      <c r="G8" s="127">
        <v>56285</v>
      </c>
      <c r="H8" s="127"/>
      <c r="I8" s="127">
        <v>134178</v>
      </c>
      <c r="J8" s="127"/>
      <c r="K8" s="127">
        <v>47026</v>
      </c>
      <c r="L8" s="127"/>
      <c r="M8" s="127">
        <v>56382</v>
      </c>
      <c r="N8" s="127"/>
      <c r="O8" s="127">
        <v>50994</v>
      </c>
      <c r="P8" s="127"/>
      <c r="Q8" s="127">
        <v>129080</v>
      </c>
      <c r="R8" s="134"/>
      <c r="S8" s="134"/>
    </row>
    <row r="9" spans="1:19" x14ac:dyDescent="0.2">
      <c r="A9" s="144" t="s">
        <v>432</v>
      </c>
      <c r="B9" s="119" t="s">
        <v>433</v>
      </c>
      <c r="C9" s="127">
        <v>248949</v>
      </c>
      <c r="D9" s="127"/>
      <c r="E9" s="127">
        <v>799940</v>
      </c>
      <c r="F9" s="127"/>
      <c r="G9" s="127">
        <v>242097</v>
      </c>
      <c r="H9" s="127"/>
      <c r="I9" s="127">
        <v>797350</v>
      </c>
      <c r="J9" s="127"/>
      <c r="K9" s="127">
        <v>225000</v>
      </c>
      <c r="L9" s="127"/>
      <c r="M9" s="127">
        <v>855263</v>
      </c>
      <c r="N9" s="127"/>
      <c r="O9" s="127">
        <v>243128</v>
      </c>
      <c r="P9" s="127"/>
      <c r="Q9" s="127">
        <v>794119</v>
      </c>
      <c r="R9" s="134"/>
      <c r="S9" s="134"/>
    </row>
    <row r="10" spans="1:19" x14ac:dyDescent="0.2">
      <c r="A10" s="144" t="s">
        <v>434</v>
      </c>
      <c r="B10" s="119" t="s">
        <v>435</v>
      </c>
      <c r="C10" s="127">
        <v>6013</v>
      </c>
      <c r="D10" s="127"/>
      <c r="E10" s="127">
        <v>6013</v>
      </c>
      <c r="F10" s="127"/>
      <c r="G10" s="127">
        <v>4545</v>
      </c>
      <c r="H10" s="127"/>
      <c r="I10" s="127">
        <v>4545</v>
      </c>
      <c r="J10" s="127"/>
      <c r="K10" s="127">
        <v>8066</v>
      </c>
      <c r="L10" s="127"/>
      <c r="M10" s="127">
        <v>8066</v>
      </c>
      <c r="N10" s="127"/>
      <c r="O10" s="127">
        <v>6013</v>
      </c>
      <c r="P10" s="127"/>
      <c r="Q10" s="127">
        <v>6013</v>
      </c>
      <c r="R10" s="134"/>
      <c r="S10" s="134"/>
    </row>
    <row r="11" spans="1:19" x14ac:dyDescent="0.2">
      <c r="A11" s="144" t="s">
        <v>436</v>
      </c>
      <c r="B11" s="119" t="s">
        <v>437</v>
      </c>
      <c r="C11" s="127" t="s">
        <v>277</v>
      </c>
      <c r="D11" s="127"/>
      <c r="E11" s="127">
        <v>561</v>
      </c>
      <c r="F11" s="127"/>
      <c r="G11" s="127" t="s">
        <v>277</v>
      </c>
      <c r="H11" s="127"/>
      <c r="I11" s="127">
        <v>116035</v>
      </c>
      <c r="J11" s="127"/>
      <c r="K11" s="127" t="s">
        <v>277</v>
      </c>
      <c r="L11" s="127"/>
      <c r="M11" s="127">
        <v>258873</v>
      </c>
      <c r="N11" s="127"/>
      <c r="O11" s="127" t="s">
        <v>277</v>
      </c>
      <c r="P11" s="127"/>
      <c r="Q11" s="127">
        <v>116035</v>
      </c>
      <c r="R11" s="134"/>
      <c r="S11" s="134"/>
    </row>
    <row r="12" spans="1:19" x14ac:dyDescent="0.2">
      <c r="A12" s="144" t="s">
        <v>438</v>
      </c>
      <c r="B12" s="119" t="s">
        <v>439</v>
      </c>
      <c r="C12" s="127" t="s">
        <v>277</v>
      </c>
      <c r="D12" s="127"/>
      <c r="E12" s="127">
        <v>63408</v>
      </c>
      <c r="F12" s="127"/>
      <c r="G12" s="127" t="s">
        <v>277</v>
      </c>
      <c r="H12" s="127"/>
      <c r="I12" s="127">
        <v>6807</v>
      </c>
      <c r="J12" s="127"/>
      <c r="K12" s="127" t="s">
        <v>277</v>
      </c>
      <c r="L12" s="127"/>
      <c r="M12" s="127">
        <v>2300</v>
      </c>
      <c r="N12" s="127"/>
      <c r="O12" s="127">
        <v>0</v>
      </c>
      <c r="P12" s="127"/>
      <c r="Q12" s="127">
        <v>6797</v>
      </c>
      <c r="R12" s="134"/>
      <c r="S12" s="134"/>
    </row>
    <row r="13" spans="1:19" x14ac:dyDescent="0.2">
      <c r="A13" s="144" t="s">
        <v>440</v>
      </c>
      <c r="B13" s="119" t="s">
        <v>441</v>
      </c>
      <c r="C13" s="127" t="s">
        <v>277</v>
      </c>
      <c r="D13" s="127"/>
      <c r="E13" s="127" t="s">
        <v>277</v>
      </c>
      <c r="F13" s="127"/>
      <c r="G13" s="127" t="s">
        <v>277</v>
      </c>
      <c r="H13" s="127"/>
      <c r="I13" s="127" t="s">
        <v>277</v>
      </c>
      <c r="J13" s="127"/>
      <c r="K13" s="127">
        <v>156460</v>
      </c>
      <c r="L13" s="127"/>
      <c r="M13" s="127">
        <v>156460</v>
      </c>
      <c r="N13" s="127"/>
      <c r="O13" s="127">
        <v>0</v>
      </c>
      <c r="P13" s="127"/>
      <c r="Q13" s="127">
        <v>0</v>
      </c>
      <c r="R13" s="134"/>
      <c r="S13" s="134"/>
    </row>
    <row r="14" spans="1:19" x14ac:dyDescent="0.2">
      <c r="A14" s="144" t="s">
        <v>442</v>
      </c>
      <c r="B14" s="119" t="s">
        <v>443</v>
      </c>
      <c r="C14" s="127">
        <v>0</v>
      </c>
      <c r="D14" s="127"/>
      <c r="E14" s="127">
        <v>0</v>
      </c>
      <c r="F14" s="127"/>
      <c r="G14" s="127" t="s">
        <v>277</v>
      </c>
      <c r="H14" s="127"/>
      <c r="I14" s="127" t="s">
        <v>277</v>
      </c>
      <c r="J14" s="127"/>
      <c r="K14" s="127" t="s">
        <v>277</v>
      </c>
      <c r="L14" s="127"/>
      <c r="M14" s="127" t="s">
        <v>277</v>
      </c>
      <c r="N14" s="127"/>
      <c r="O14" s="127">
        <v>0</v>
      </c>
      <c r="P14" s="127"/>
      <c r="Q14" s="127">
        <v>0</v>
      </c>
      <c r="R14" s="134"/>
      <c r="S14" s="134"/>
    </row>
    <row r="15" spans="1:19" x14ac:dyDescent="0.2">
      <c r="A15" s="144" t="s">
        <v>444</v>
      </c>
      <c r="B15" s="119" t="s">
        <v>445</v>
      </c>
      <c r="C15" s="127" t="s">
        <v>277</v>
      </c>
      <c r="D15" s="127"/>
      <c r="E15" s="127">
        <v>0</v>
      </c>
      <c r="F15" s="127"/>
      <c r="G15" s="127" t="s">
        <v>277</v>
      </c>
      <c r="H15" s="127"/>
      <c r="I15" s="127">
        <v>815000</v>
      </c>
      <c r="J15" s="127"/>
      <c r="K15" s="127" t="s">
        <v>277</v>
      </c>
      <c r="L15" s="127"/>
      <c r="M15" s="127">
        <v>705</v>
      </c>
      <c r="N15" s="127"/>
      <c r="O15" s="127" t="s">
        <v>277</v>
      </c>
      <c r="P15" s="127"/>
      <c r="Q15" s="127">
        <v>0</v>
      </c>
      <c r="R15" s="134"/>
      <c r="S15" s="134"/>
    </row>
    <row r="16" spans="1:19" x14ac:dyDescent="0.2">
      <c r="A16" s="144" t="s">
        <v>446</v>
      </c>
      <c r="B16" s="119" t="s">
        <v>447</v>
      </c>
      <c r="C16" s="127">
        <v>0</v>
      </c>
      <c r="D16" s="127"/>
      <c r="E16" s="127">
        <v>0</v>
      </c>
      <c r="F16" s="127"/>
      <c r="G16" s="127">
        <v>17</v>
      </c>
      <c r="H16" s="127"/>
      <c r="I16" s="127">
        <v>17</v>
      </c>
      <c r="J16" s="127"/>
      <c r="K16" s="127">
        <v>91</v>
      </c>
      <c r="L16" s="127"/>
      <c r="M16" s="127">
        <v>91</v>
      </c>
      <c r="N16" s="127"/>
      <c r="O16" s="127">
        <v>30</v>
      </c>
      <c r="P16" s="127"/>
      <c r="Q16" s="127">
        <v>30</v>
      </c>
      <c r="R16" s="134"/>
      <c r="S16" s="134"/>
    </row>
    <row r="17" spans="1:19" x14ac:dyDescent="0.2">
      <c r="A17" s="144" t="s">
        <v>448</v>
      </c>
      <c r="B17" s="119" t="s">
        <v>449</v>
      </c>
      <c r="C17" s="127" t="s">
        <v>277</v>
      </c>
      <c r="D17" s="127"/>
      <c r="E17" s="127" t="s">
        <v>277</v>
      </c>
      <c r="F17" s="127"/>
      <c r="G17" s="127" t="s">
        <v>277</v>
      </c>
      <c r="H17" s="127"/>
      <c r="I17" s="127" t="s">
        <v>277</v>
      </c>
      <c r="J17" s="127"/>
      <c r="K17" s="127" t="s">
        <v>277</v>
      </c>
      <c r="L17" s="127"/>
      <c r="M17" s="127" t="s">
        <v>277</v>
      </c>
      <c r="N17" s="127"/>
      <c r="O17" s="127" t="s">
        <v>277</v>
      </c>
      <c r="P17" s="127"/>
      <c r="Q17" s="127" t="s">
        <v>277</v>
      </c>
      <c r="R17" s="134"/>
      <c r="S17" s="134"/>
    </row>
    <row r="18" spans="1:19" x14ac:dyDescent="0.2">
      <c r="A18" s="144" t="s">
        <v>450</v>
      </c>
      <c r="B18" s="119" t="s">
        <v>451</v>
      </c>
      <c r="C18" s="127">
        <v>127375</v>
      </c>
      <c r="D18" s="127"/>
      <c r="E18" s="127">
        <v>0</v>
      </c>
      <c r="F18" s="127"/>
      <c r="G18" s="127">
        <v>139685</v>
      </c>
      <c r="H18" s="127"/>
      <c r="I18" s="127">
        <v>854307</v>
      </c>
      <c r="J18" s="127"/>
      <c r="K18" s="127">
        <v>128857</v>
      </c>
      <c r="L18" s="127"/>
      <c r="M18" s="127">
        <v>0</v>
      </c>
      <c r="N18" s="127"/>
      <c r="O18" s="127">
        <v>134900</v>
      </c>
      <c r="P18" s="127"/>
      <c r="Q18" s="127">
        <v>0</v>
      </c>
      <c r="R18" s="134"/>
      <c r="S18" s="134"/>
    </row>
    <row r="19" spans="1:19" x14ac:dyDescent="0.2">
      <c r="A19" s="144" t="s">
        <v>452</v>
      </c>
      <c r="B19" s="119" t="s">
        <v>453</v>
      </c>
      <c r="C19" s="127" t="s">
        <v>277</v>
      </c>
      <c r="D19" s="127"/>
      <c r="E19" s="127">
        <v>0</v>
      </c>
      <c r="F19" s="127"/>
      <c r="G19" s="127" t="s">
        <v>277</v>
      </c>
      <c r="H19" s="127"/>
      <c r="I19" s="127" t="s">
        <v>277</v>
      </c>
      <c r="J19" s="127"/>
      <c r="K19" s="127" t="s">
        <v>277</v>
      </c>
      <c r="L19" s="127"/>
      <c r="M19" s="127" t="s">
        <v>277</v>
      </c>
      <c r="N19" s="127"/>
      <c r="O19" s="127" t="s">
        <v>277</v>
      </c>
      <c r="P19" s="127"/>
      <c r="Q19" s="127">
        <v>0</v>
      </c>
      <c r="R19" s="134"/>
      <c r="S19" s="134"/>
    </row>
    <row r="20" spans="1:19" x14ac:dyDescent="0.2">
      <c r="A20" s="144" t="s">
        <v>454</v>
      </c>
      <c r="B20" s="119" t="s">
        <v>455</v>
      </c>
      <c r="C20" s="127">
        <v>0</v>
      </c>
      <c r="D20" s="127"/>
      <c r="E20" s="127">
        <v>0</v>
      </c>
      <c r="F20" s="127"/>
      <c r="G20" s="127" t="s">
        <v>277</v>
      </c>
      <c r="H20" s="127"/>
      <c r="I20" s="127" t="s">
        <v>277</v>
      </c>
      <c r="J20" s="127"/>
      <c r="K20" s="127" t="s">
        <v>277</v>
      </c>
      <c r="L20" s="127"/>
      <c r="M20" s="127">
        <v>-13759</v>
      </c>
      <c r="N20" s="127"/>
      <c r="O20" s="127">
        <v>0</v>
      </c>
      <c r="P20" s="127"/>
      <c r="Q20" s="127">
        <v>-4299</v>
      </c>
      <c r="R20" s="134"/>
      <c r="S20" s="134"/>
    </row>
    <row r="21" spans="1:19" x14ac:dyDescent="0.2">
      <c r="A21" s="144" t="s">
        <v>456</v>
      </c>
      <c r="B21" s="119" t="s">
        <v>457</v>
      </c>
      <c r="C21" s="127">
        <v>0</v>
      </c>
      <c r="D21" s="127"/>
      <c r="E21" s="127">
        <v>0</v>
      </c>
      <c r="F21" s="127"/>
      <c r="G21" s="127">
        <v>5707</v>
      </c>
      <c r="H21" s="127"/>
      <c r="I21" s="127">
        <v>5707</v>
      </c>
      <c r="J21" s="127"/>
      <c r="K21" s="127">
        <v>0</v>
      </c>
      <c r="L21" s="127"/>
      <c r="M21" s="127">
        <v>0</v>
      </c>
      <c r="N21" s="127"/>
      <c r="O21" s="127">
        <v>0</v>
      </c>
      <c r="P21" s="127"/>
      <c r="Q21" s="127">
        <v>0</v>
      </c>
      <c r="R21" s="134"/>
      <c r="S21" s="134"/>
    </row>
    <row r="22" spans="1:19" x14ac:dyDescent="0.2">
      <c r="A22" s="144" t="s">
        <v>458</v>
      </c>
      <c r="B22" s="119" t="s">
        <v>459</v>
      </c>
      <c r="C22" s="127" t="s">
        <v>277</v>
      </c>
      <c r="D22" s="127"/>
      <c r="E22" s="127" t="s">
        <v>277</v>
      </c>
      <c r="F22" s="127"/>
      <c r="G22" s="127" t="s">
        <v>277</v>
      </c>
      <c r="H22" s="127"/>
      <c r="I22" s="127" t="s">
        <v>277</v>
      </c>
      <c r="J22" s="127"/>
      <c r="K22" s="127" t="s">
        <v>277</v>
      </c>
      <c r="L22" s="127"/>
      <c r="M22" s="127" t="s">
        <v>277</v>
      </c>
      <c r="N22" s="127"/>
      <c r="O22" s="127" t="s">
        <v>277</v>
      </c>
      <c r="P22" s="127"/>
      <c r="Q22" s="127" t="s">
        <v>277</v>
      </c>
      <c r="R22" s="134"/>
      <c r="S22" s="134"/>
    </row>
    <row r="23" spans="1:19" x14ac:dyDescent="0.2">
      <c r="A23" s="144" t="s">
        <v>460</v>
      </c>
      <c r="B23" s="119" t="s">
        <v>461</v>
      </c>
      <c r="C23" s="127" t="s">
        <v>277</v>
      </c>
      <c r="D23" s="127"/>
      <c r="E23" s="127" t="s">
        <v>277</v>
      </c>
      <c r="F23" s="127"/>
      <c r="G23" s="127" t="s">
        <v>277</v>
      </c>
      <c r="H23" s="127"/>
      <c r="I23" s="127" t="s">
        <v>277</v>
      </c>
      <c r="J23" s="127"/>
      <c r="K23" s="127" t="s">
        <v>277</v>
      </c>
      <c r="L23" s="127"/>
      <c r="M23" s="127" t="s">
        <v>277</v>
      </c>
      <c r="N23" s="127"/>
      <c r="O23" s="127" t="s">
        <v>277</v>
      </c>
      <c r="P23" s="127"/>
      <c r="Q23" s="127" t="s">
        <v>277</v>
      </c>
      <c r="R23" s="134"/>
      <c r="S23" s="134"/>
    </row>
    <row r="24" spans="1:19" x14ac:dyDescent="0.2">
      <c r="A24" s="144" t="s">
        <v>462</v>
      </c>
      <c r="B24" s="119" t="s">
        <v>463</v>
      </c>
      <c r="C24" s="127">
        <v>5126319</v>
      </c>
      <c r="D24" s="127"/>
      <c r="E24" s="127">
        <v>0</v>
      </c>
      <c r="F24" s="127"/>
      <c r="G24" s="127">
        <v>8425375</v>
      </c>
      <c r="H24" s="127"/>
      <c r="I24" s="127">
        <v>26653156</v>
      </c>
      <c r="J24" s="127"/>
      <c r="K24" s="127">
        <v>3913069</v>
      </c>
      <c r="L24" s="127"/>
      <c r="M24" s="127">
        <v>0</v>
      </c>
      <c r="N24" s="127"/>
      <c r="O24" s="127">
        <v>5132170</v>
      </c>
      <c r="P24" s="127"/>
      <c r="Q24" s="127">
        <v>0</v>
      </c>
      <c r="R24" s="134"/>
      <c r="S24" s="134"/>
    </row>
    <row r="25" spans="1:19" x14ac:dyDescent="0.2">
      <c r="A25" s="144" t="s">
        <v>464</v>
      </c>
      <c r="B25" s="119" t="s">
        <v>465</v>
      </c>
      <c r="C25" s="127" t="s">
        <v>277</v>
      </c>
      <c r="D25" s="127"/>
      <c r="E25" s="127" t="s">
        <v>277</v>
      </c>
      <c r="F25" s="127"/>
      <c r="G25" s="127" t="s">
        <v>277</v>
      </c>
      <c r="H25" s="127"/>
      <c r="I25" s="127">
        <v>0</v>
      </c>
      <c r="J25" s="127"/>
      <c r="K25" s="127" t="s">
        <v>277</v>
      </c>
      <c r="L25" s="127"/>
      <c r="M25" s="127">
        <v>0</v>
      </c>
      <c r="N25" s="127"/>
      <c r="O25" s="127" t="s">
        <v>277</v>
      </c>
      <c r="P25" s="127"/>
      <c r="Q25" s="127">
        <v>0</v>
      </c>
      <c r="R25" s="134"/>
      <c r="S25" s="134"/>
    </row>
    <row r="26" spans="1:19" x14ac:dyDescent="0.2">
      <c r="A26" s="144" t="s">
        <v>466</v>
      </c>
      <c r="B26" s="119" t="s">
        <v>467</v>
      </c>
      <c r="C26" s="127">
        <v>0</v>
      </c>
      <c r="D26" s="127"/>
      <c r="E26" s="127">
        <v>0</v>
      </c>
      <c r="F26" s="127"/>
      <c r="G26" s="127">
        <v>-571400</v>
      </c>
      <c r="H26" s="127"/>
      <c r="I26" s="127">
        <v>-918000</v>
      </c>
      <c r="J26" s="127"/>
      <c r="K26" s="127">
        <v>13</v>
      </c>
      <c r="L26" s="127"/>
      <c r="M26" s="127">
        <v>663</v>
      </c>
      <c r="N26" s="127"/>
      <c r="O26" s="127">
        <v>0</v>
      </c>
      <c r="P26" s="127"/>
      <c r="Q26" s="127">
        <v>0</v>
      </c>
      <c r="R26" s="134"/>
      <c r="S26" s="134"/>
    </row>
    <row r="27" spans="1:19" x14ac:dyDescent="0.2">
      <c r="A27" s="144" t="s">
        <v>468</v>
      </c>
      <c r="B27" s="119" t="s">
        <v>469</v>
      </c>
      <c r="C27" s="127" t="s">
        <v>277</v>
      </c>
      <c r="D27" s="127"/>
      <c r="E27" s="127">
        <v>0</v>
      </c>
      <c r="F27" s="127"/>
      <c r="G27" s="127">
        <v>-18804</v>
      </c>
      <c r="H27" s="127"/>
      <c r="I27" s="127">
        <v>3565188</v>
      </c>
      <c r="J27" s="127"/>
      <c r="K27" s="127" t="s">
        <v>277</v>
      </c>
      <c r="L27" s="127"/>
      <c r="M27" s="127">
        <v>0</v>
      </c>
      <c r="N27" s="127"/>
      <c r="O27" s="127" t="s">
        <v>277</v>
      </c>
      <c r="P27" s="127"/>
      <c r="Q27" s="127">
        <v>0</v>
      </c>
      <c r="R27" s="134"/>
      <c r="S27" s="134"/>
    </row>
    <row r="28" spans="1:19" x14ac:dyDescent="0.2">
      <c r="A28" s="144" t="s">
        <v>470</v>
      </c>
      <c r="B28" s="119" t="s">
        <v>471</v>
      </c>
      <c r="C28" s="127">
        <v>0</v>
      </c>
      <c r="D28" s="127"/>
      <c r="E28" s="127">
        <v>0</v>
      </c>
      <c r="F28" s="127"/>
      <c r="G28" s="127" t="s">
        <v>277</v>
      </c>
      <c r="H28" s="127"/>
      <c r="I28" s="127" t="s">
        <v>277</v>
      </c>
      <c r="J28" s="127"/>
      <c r="K28" s="127" t="s">
        <v>277</v>
      </c>
      <c r="L28" s="127"/>
      <c r="M28" s="127" t="s">
        <v>277</v>
      </c>
      <c r="N28" s="127"/>
      <c r="O28" s="127">
        <v>0</v>
      </c>
      <c r="P28" s="127"/>
      <c r="Q28" s="127">
        <v>0</v>
      </c>
      <c r="R28" s="134"/>
      <c r="S28" s="134"/>
    </row>
    <row r="29" spans="1:19" x14ac:dyDescent="0.2">
      <c r="A29" s="144" t="s">
        <v>472</v>
      </c>
      <c r="B29" s="119" t="s">
        <v>473</v>
      </c>
      <c r="C29" s="127" t="s">
        <v>277</v>
      </c>
      <c r="D29" s="127"/>
      <c r="E29" s="127" t="s">
        <v>277</v>
      </c>
      <c r="F29" s="127"/>
      <c r="G29" s="127" t="s">
        <v>277</v>
      </c>
      <c r="H29" s="127"/>
      <c r="I29" s="127" t="s">
        <v>277</v>
      </c>
      <c r="J29" s="127"/>
      <c r="K29" s="127" t="s">
        <v>277</v>
      </c>
      <c r="L29" s="127"/>
      <c r="M29" s="127" t="s">
        <v>277</v>
      </c>
      <c r="N29" s="127"/>
      <c r="O29" s="127" t="s">
        <v>277</v>
      </c>
      <c r="P29" s="127"/>
      <c r="Q29" s="127" t="s">
        <v>277</v>
      </c>
      <c r="R29" s="134"/>
      <c r="S29" s="134"/>
    </row>
    <row r="30" spans="1:19" x14ac:dyDescent="0.2">
      <c r="A30" s="144" t="s">
        <v>474</v>
      </c>
      <c r="B30" s="119" t="s">
        <v>475</v>
      </c>
      <c r="C30" s="127" t="s">
        <v>277</v>
      </c>
      <c r="D30" s="127"/>
      <c r="E30" s="127" t="s">
        <v>277</v>
      </c>
      <c r="F30" s="127"/>
      <c r="G30" s="127" t="s">
        <v>277</v>
      </c>
      <c r="H30" s="127"/>
      <c r="I30" s="127" t="s">
        <v>277</v>
      </c>
      <c r="J30" s="127"/>
      <c r="K30" s="127" t="s">
        <v>277</v>
      </c>
      <c r="L30" s="127"/>
      <c r="M30" s="127" t="s">
        <v>277</v>
      </c>
      <c r="N30" s="127"/>
      <c r="O30" s="127" t="s">
        <v>277</v>
      </c>
      <c r="P30" s="127"/>
      <c r="Q30" s="127" t="s">
        <v>277</v>
      </c>
      <c r="R30" s="134"/>
      <c r="S30" s="134"/>
    </row>
    <row r="31" spans="1:19" x14ac:dyDescent="0.2">
      <c r="A31" s="144" t="s">
        <v>476</v>
      </c>
      <c r="B31" s="119" t="s">
        <v>488</v>
      </c>
      <c r="C31" s="127">
        <v>5130</v>
      </c>
      <c r="D31" s="127"/>
      <c r="E31" s="127">
        <v>10897</v>
      </c>
      <c r="F31" s="127"/>
      <c r="G31" s="127" t="s">
        <v>277</v>
      </c>
      <c r="H31" s="127"/>
      <c r="I31" s="127">
        <v>5992</v>
      </c>
      <c r="J31" s="127"/>
      <c r="K31" s="127" t="s">
        <v>277</v>
      </c>
      <c r="L31" s="127"/>
      <c r="M31" s="127">
        <v>6857</v>
      </c>
      <c r="N31" s="127"/>
      <c r="O31" s="127">
        <v>0</v>
      </c>
      <c r="P31" s="127"/>
      <c r="Q31" s="127">
        <v>5992</v>
      </c>
      <c r="R31" s="134"/>
      <c r="S31" s="134"/>
    </row>
    <row r="32" spans="1:19" x14ac:dyDescent="0.2">
      <c r="A32" s="144" t="s">
        <v>477</v>
      </c>
      <c r="B32" s="119" t="s">
        <v>485</v>
      </c>
      <c r="C32" s="127" t="s">
        <v>277</v>
      </c>
      <c r="D32" s="127"/>
      <c r="E32" s="127">
        <v>7156411</v>
      </c>
      <c r="F32" s="127"/>
      <c r="G32" s="127" t="s">
        <v>277</v>
      </c>
      <c r="H32" s="127"/>
      <c r="I32" s="127">
        <v>9052490</v>
      </c>
      <c r="J32" s="127"/>
      <c r="K32" s="127" t="s">
        <v>277</v>
      </c>
      <c r="L32" s="127"/>
      <c r="M32" s="127">
        <v>12317853</v>
      </c>
      <c r="N32" s="127"/>
      <c r="O32" s="127">
        <v>0</v>
      </c>
      <c r="P32" s="127"/>
      <c r="Q32" s="127">
        <v>6976390</v>
      </c>
      <c r="R32" s="134"/>
      <c r="S32" s="134"/>
    </row>
    <row r="33" spans="1:19" x14ac:dyDescent="0.2">
      <c r="A33" s="144" t="s">
        <v>478</v>
      </c>
      <c r="B33" s="119" t="s">
        <v>486</v>
      </c>
      <c r="C33" s="127" t="s">
        <v>277</v>
      </c>
      <c r="D33" s="127"/>
      <c r="E33" s="127">
        <v>0</v>
      </c>
      <c r="F33" s="127"/>
      <c r="G33" s="127" t="s">
        <v>277</v>
      </c>
      <c r="H33" s="127"/>
      <c r="I33" s="127">
        <v>1293</v>
      </c>
      <c r="J33" s="127"/>
      <c r="K33" s="127" t="s">
        <v>277</v>
      </c>
      <c r="L33" s="127"/>
      <c r="M33" s="127">
        <v>137</v>
      </c>
      <c r="N33" s="127"/>
      <c r="O33" s="127">
        <v>0</v>
      </c>
      <c r="P33" s="127"/>
      <c r="Q33" s="127">
        <v>1293</v>
      </c>
      <c r="R33" s="134"/>
      <c r="S33" s="134"/>
    </row>
    <row r="34" spans="1:19" x14ac:dyDescent="0.2">
      <c r="A34" s="144" t="s">
        <v>479</v>
      </c>
      <c r="B34" s="119" t="s">
        <v>487</v>
      </c>
      <c r="C34" s="127" t="s">
        <v>277</v>
      </c>
      <c r="D34" s="127"/>
      <c r="E34" s="127">
        <v>21165955</v>
      </c>
      <c r="F34" s="127"/>
      <c r="G34" s="127" t="s">
        <v>277</v>
      </c>
      <c r="H34" s="127"/>
      <c r="I34" s="127">
        <v>20633522</v>
      </c>
      <c r="J34" s="127"/>
      <c r="K34" s="127" t="s">
        <v>277</v>
      </c>
      <c r="L34" s="127"/>
      <c r="M34" s="127">
        <v>12553765</v>
      </c>
      <c r="N34" s="127"/>
      <c r="O34" s="127" t="s">
        <v>277</v>
      </c>
      <c r="P34" s="127"/>
      <c r="Q34" s="127">
        <v>20633522</v>
      </c>
      <c r="R34" s="134"/>
      <c r="S34" s="134"/>
    </row>
    <row r="35" spans="1:19" x14ac:dyDescent="0.2">
      <c r="A35" s="125"/>
      <c r="B35" s="125"/>
      <c r="C35" s="131"/>
      <c r="D35" s="131"/>
      <c r="E35" s="131"/>
      <c r="F35" s="131"/>
      <c r="G35" s="131"/>
      <c r="H35" s="131"/>
      <c r="I35" s="131"/>
      <c r="J35" s="131"/>
      <c r="K35" s="131"/>
      <c r="L35" s="131"/>
      <c r="M35" s="131"/>
      <c r="N35" s="131"/>
      <c r="O35" s="131"/>
      <c r="P35" s="131"/>
      <c r="Q35" s="131"/>
      <c r="R35" s="134"/>
      <c r="S35" s="134">
        <f>E35-Q35</f>
        <v>0</v>
      </c>
    </row>
    <row r="36" spans="1:19" ht="13.5" thickBot="1" x14ac:dyDescent="0.25">
      <c r="A36" s="132"/>
      <c r="B36" s="132"/>
      <c r="C36" s="150">
        <f>SUM(C11:C34)+C6-C7+C8+C9-C10</f>
        <v>5567688</v>
      </c>
      <c r="D36" s="133"/>
      <c r="E36" s="149">
        <f>SUM(E11:E34)+E6-E7+E8+E9-E10+1000</f>
        <v>29411654</v>
      </c>
      <c r="F36" s="133"/>
      <c r="G36" s="150">
        <f>SUM(G11:G34)+G6-G7+G8+G9-G10</f>
        <v>8291082</v>
      </c>
      <c r="H36" s="133"/>
      <c r="I36" s="149">
        <f>SUM(I11:I34)+I6-I7+I8+I9-I10</f>
        <v>61751235</v>
      </c>
      <c r="J36" s="133"/>
      <c r="K36" s="150">
        <f>SUM(K11:K34)+K6-K7+K8+K9-K10</f>
        <v>4479906</v>
      </c>
      <c r="L36" s="133"/>
      <c r="M36" s="149">
        <f>SUM(M11:M34)+M6-M7+M8+M9-M10</f>
        <v>26217356</v>
      </c>
      <c r="N36" s="133"/>
      <c r="O36" s="150">
        <f>SUM(O11:O34)+O6-O7+O8+O9-O10</f>
        <v>5575505</v>
      </c>
      <c r="P36" s="133"/>
      <c r="Q36" s="149">
        <f>SUM(Q11:Q34)+Q6-Q7+Q8+Q9-Q10</f>
        <v>28687861</v>
      </c>
      <c r="R36" s="134"/>
      <c r="S36" s="134">
        <f>E36-Q36</f>
        <v>723793</v>
      </c>
    </row>
    <row r="37" spans="1:19" ht="13.5" thickTop="1" x14ac:dyDescent="0.2">
      <c r="A37" s="132"/>
      <c r="B37" s="132"/>
      <c r="C37" s="134"/>
      <c r="D37" s="134"/>
      <c r="E37" s="134"/>
      <c r="F37" s="134"/>
      <c r="G37" s="134"/>
      <c r="H37" s="134"/>
      <c r="I37" s="134"/>
      <c r="J37" s="134"/>
      <c r="K37" s="134"/>
      <c r="L37" s="134"/>
      <c r="M37" s="134"/>
      <c r="N37" s="134"/>
      <c r="O37" s="134"/>
      <c r="P37" s="134"/>
      <c r="Q37" s="134"/>
      <c r="R37" s="134"/>
      <c r="S37" s="134"/>
    </row>
    <row r="38" spans="1:19" x14ac:dyDescent="0.2">
      <c r="A38" s="132"/>
      <c r="B38" s="132"/>
      <c r="C38" s="134"/>
      <c r="D38" s="134"/>
      <c r="E38" s="134"/>
      <c r="F38" s="134"/>
      <c r="G38" s="134"/>
      <c r="H38" s="134"/>
      <c r="I38" s="134"/>
      <c r="J38" s="134"/>
      <c r="K38" s="134"/>
      <c r="L38" s="134"/>
      <c r="M38" s="134"/>
      <c r="N38" s="134"/>
      <c r="O38" s="134"/>
      <c r="P38" s="134"/>
      <c r="Q38" s="134"/>
      <c r="R38" s="134"/>
      <c r="S38" s="134"/>
    </row>
    <row r="39" spans="1:19" x14ac:dyDescent="0.2">
      <c r="A39" s="132"/>
      <c r="B39" s="136" t="s">
        <v>59</v>
      </c>
      <c r="C39" s="147">
        <f>C13+C12</f>
        <v>0</v>
      </c>
      <c r="D39" s="134"/>
      <c r="E39" s="148">
        <f>E13+E12</f>
        <v>63408</v>
      </c>
      <c r="F39" s="134"/>
      <c r="G39" s="147">
        <f>G13+G12</f>
        <v>0</v>
      </c>
      <c r="H39" s="134"/>
      <c r="I39" s="148">
        <f t="shared" ref="I39:Q39" si="0">I13+I12</f>
        <v>6807</v>
      </c>
      <c r="J39" s="134"/>
      <c r="K39" s="147">
        <f>K13+K12</f>
        <v>156460</v>
      </c>
      <c r="L39" s="134"/>
      <c r="M39" s="148">
        <f t="shared" si="0"/>
        <v>158760</v>
      </c>
      <c r="N39" s="134"/>
      <c r="O39" s="147">
        <f t="shared" si="0"/>
        <v>0</v>
      </c>
      <c r="P39" s="134"/>
      <c r="Q39" s="148">
        <f t="shared" si="0"/>
        <v>6797</v>
      </c>
      <c r="R39" s="134"/>
      <c r="S39" s="134"/>
    </row>
    <row r="40" spans="1:19" x14ac:dyDescent="0.2">
      <c r="A40" s="132"/>
      <c r="B40" s="136" t="s">
        <v>60</v>
      </c>
      <c r="C40" s="147">
        <f>C6-C7+C8+C9-C10</f>
        <v>308864</v>
      </c>
      <c r="D40" s="134"/>
      <c r="E40" s="148">
        <f>E6-E7+E8+E9-E10</f>
        <v>1013422</v>
      </c>
      <c r="F40" s="134"/>
      <c r="G40" s="147">
        <f>G6-G7+G8+G9-G10</f>
        <v>310502</v>
      </c>
      <c r="H40" s="134"/>
      <c r="I40" s="148">
        <f t="shared" ref="I40:Q40" si="1">I6-I7+I8+I9-I10</f>
        <v>959721</v>
      </c>
      <c r="J40" s="134"/>
      <c r="K40" s="147">
        <f t="shared" si="1"/>
        <v>281416</v>
      </c>
      <c r="L40" s="134"/>
      <c r="M40" s="148">
        <f t="shared" si="1"/>
        <v>933411</v>
      </c>
      <c r="N40" s="134"/>
      <c r="O40" s="147">
        <f t="shared" si="1"/>
        <v>308405</v>
      </c>
      <c r="P40" s="134"/>
      <c r="Q40" s="148">
        <f t="shared" si="1"/>
        <v>952101</v>
      </c>
      <c r="R40" s="134"/>
      <c r="S40" s="134"/>
    </row>
    <row r="41" spans="1:19" x14ac:dyDescent="0.2">
      <c r="A41" s="132"/>
      <c r="B41" s="136" t="s">
        <v>267</v>
      </c>
      <c r="C41" s="147">
        <f>SUM(C15:C30)+C11</f>
        <v>5253694</v>
      </c>
      <c r="D41" s="134"/>
      <c r="E41" s="148">
        <f>SUM(E15:E30)+E11</f>
        <v>561</v>
      </c>
      <c r="F41" s="134"/>
      <c r="G41" s="147">
        <f>SUM(G15:G30)+G11</f>
        <v>7980580</v>
      </c>
      <c r="H41" s="134"/>
      <c r="I41" s="148">
        <f t="shared" ref="I41:Q41" si="2">SUM(I15:I30)+I11</f>
        <v>31091410</v>
      </c>
      <c r="J41" s="134"/>
      <c r="K41" s="147">
        <f t="shared" si="2"/>
        <v>4042030</v>
      </c>
      <c r="L41" s="134"/>
      <c r="M41" s="148">
        <f t="shared" si="2"/>
        <v>246573</v>
      </c>
      <c r="N41" s="134"/>
      <c r="O41" s="147">
        <f t="shared" si="2"/>
        <v>5267100</v>
      </c>
      <c r="P41" s="134"/>
      <c r="Q41" s="148">
        <f t="shared" si="2"/>
        <v>111766</v>
      </c>
      <c r="R41" s="134"/>
      <c r="S41" s="134"/>
    </row>
    <row r="42" spans="1:19" x14ac:dyDescent="0.2">
      <c r="A42" s="132"/>
      <c r="B42" s="136" t="s">
        <v>480</v>
      </c>
      <c r="C42" s="147">
        <f>SUM(C31:C34)</f>
        <v>5130</v>
      </c>
      <c r="D42" s="134"/>
      <c r="E42" s="148">
        <f>SUM(E31:E34)+1000</f>
        <v>28334263</v>
      </c>
      <c r="F42" s="134"/>
      <c r="G42" s="147">
        <f>SUM(G31:G34)</f>
        <v>0</v>
      </c>
      <c r="H42" s="134"/>
      <c r="I42" s="148">
        <f t="shared" ref="I42:Q42" si="3">SUM(I31:I34)</f>
        <v>29693297</v>
      </c>
      <c r="J42" s="134"/>
      <c r="K42" s="147">
        <f t="shared" si="3"/>
        <v>0</v>
      </c>
      <c r="L42" s="134"/>
      <c r="M42" s="148">
        <f t="shared" si="3"/>
        <v>24878612</v>
      </c>
      <c r="N42" s="134"/>
      <c r="O42" s="147">
        <f t="shared" si="3"/>
        <v>0</v>
      </c>
      <c r="P42" s="134"/>
      <c r="Q42" s="148">
        <f t="shared" si="3"/>
        <v>27617197</v>
      </c>
      <c r="R42" s="134"/>
      <c r="S42" s="134"/>
    </row>
    <row r="43" spans="1:19" x14ac:dyDescent="0.2">
      <c r="A43" s="132"/>
      <c r="B43" s="136" t="s">
        <v>32</v>
      </c>
      <c r="C43" s="147">
        <f>SUM(C39:C42)</f>
        <v>5567688</v>
      </c>
      <c r="D43" s="134"/>
      <c r="E43" s="148">
        <f>SUM(E39:E42)</f>
        <v>29411654</v>
      </c>
      <c r="F43" s="134"/>
      <c r="G43" s="147">
        <f>SUM(G39:G42)</f>
        <v>8291082</v>
      </c>
      <c r="H43" s="134"/>
      <c r="I43" s="148">
        <f>SUM(I39:I42)</f>
        <v>61751235</v>
      </c>
      <c r="J43" s="134"/>
      <c r="K43" s="147">
        <f>SUM(K39:K42)</f>
        <v>4479906</v>
      </c>
      <c r="L43" s="134"/>
      <c r="M43" s="148">
        <f>SUM(M39:M42)</f>
        <v>26217356</v>
      </c>
      <c r="N43" s="134"/>
      <c r="O43" s="147">
        <f>SUM(O39:O42)</f>
        <v>5575505</v>
      </c>
      <c r="P43" s="134"/>
      <c r="Q43" s="148">
        <f>SUM(Q39:Q42)</f>
        <v>28687861</v>
      </c>
      <c r="R43" s="134"/>
      <c r="S43" s="134"/>
    </row>
    <row r="44" spans="1:19" x14ac:dyDescent="0.2">
      <c r="A44" s="132"/>
      <c r="B44" s="132"/>
      <c r="C44" s="134"/>
      <c r="D44" s="134"/>
      <c r="E44" s="134"/>
      <c r="F44" s="134"/>
      <c r="G44" s="134"/>
      <c r="H44" s="134"/>
      <c r="I44" s="134"/>
      <c r="J44" s="134"/>
      <c r="K44" s="134"/>
      <c r="L44" s="134"/>
      <c r="M44" s="134"/>
      <c r="N44" s="134"/>
      <c r="O44" s="134"/>
      <c r="P44" s="134"/>
      <c r="Q44" s="134"/>
      <c r="R44" s="134"/>
      <c r="S44" s="134"/>
    </row>
    <row r="45" spans="1:19" ht="13.5" thickBot="1" x14ac:dyDescent="0.25">
      <c r="A45" s="132"/>
      <c r="B45" s="136" t="s">
        <v>425</v>
      </c>
      <c r="C45" s="150">
        <f>C43-C36</f>
        <v>0</v>
      </c>
      <c r="D45" s="133">
        <f>D43-D36</f>
        <v>0</v>
      </c>
      <c r="E45" s="149">
        <f>E43-E36</f>
        <v>0</v>
      </c>
      <c r="F45" s="133"/>
      <c r="G45" s="150">
        <f>G43-G36</f>
        <v>0</v>
      </c>
      <c r="H45" s="133"/>
      <c r="I45" s="149">
        <f>I43-I36</f>
        <v>0</v>
      </c>
      <c r="J45" s="133"/>
      <c r="K45" s="150">
        <f t="shared" ref="K45:Q45" si="4">K43-K36</f>
        <v>0</v>
      </c>
      <c r="L45" s="133"/>
      <c r="M45" s="149">
        <f t="shared" si="4"/>
        <v>0</v>
      </c>
      <c r="N45" s="133"/>
      <c r="O45" s="150">
        <f t="shared" si="4"/>
        <v>0</v>
      </c>
      <c r="P45" s="133"/>
      <c r="Q45" s="149">
        <f t="shared" si="4"/>
        <v>0</v>
      </c>
      <c r="R45" s="134"/>
      <c r="S45" s="134"/>
    </row>
    <row r="46" spans="1:19" ht="13.5" thickTop="1" x14ac:dyDescent="0.2"/>
  </sheetData>
  <phoneticPr fontId="0" type="noConversion"/>
  <pageMargins left="0.75" right="0.75" top="1" bottom="1" header="0.5" footer="0.5"/>
  <pageSetup paperSize="9" scale="61"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M127"/>
  <sheetViews>
    <sheetView showGridLines="0" workbookViewId="0">
      <selection activeCell="J27" sqref="J27"/>
    </sheetView>
  </sheetViews>
  <sheetFormatPr defaultRowHeight="12.75" x14ac:dyDescent="0.2"/>
  <cols>
    <col min="1" max="1" width="50.7109375" customWidth="1"/>
    <col min="2" max="3" width="10.7109375" customWidth="1"/>
    <col min="4" max="4" width="2.7109375" customWidth="1"/>
    <col min="5" max="6" width="10.7109375" customWidth="1"/>
  </cols>
  <sheetData>
    <row r="1" spans="1:13" ht="15.75" x14ac:dyDescent="0.25">
      <c r="A1" s="672" t="s">
        <v>69</v>
      </c>
      <c r="B1" s="672"/>
      <c r="C1" s="672"/>
      <c r="D1" s="672"/>
      <c r="E1" s="672"/>
      <c r="F1" s="672"/>
    </row>
    <row r="2" spans="1:13" x14ac:dyDescent="0.2">
      <c r="A2" s="705" t="s">
        <v>120</v>
      </c>
      <c r="B2" s="705"/>
      <c r="C2" s="705"/>
      <c r="D2" s="705"/>
      <c r="E2" s="705"/>
      <c r="F2" s="705"/>
    </row>
    <row r="3" spans="1:13" ht="3" customHeight="1" x14ac:dyDescent="0.2">
      <c r="A3" s="62"/>
      <c r="B3" s="62"/>
      <c r="C3" s="62"/>
      <c r="D3" s="62"/>
      <c r="E3" s="62"/>
      <c r="F3" s="62"/>
    </row>
    <row r="4" spans="1:13" x14ac:dyDescent="0.2">
      <c r="A4" s="27"/>
      <c r="B4" s="708" t="s">
        <v>491</v>
      </c>
      <c r="C4" s="708"/>
      <c r="D4" s="109"/>
      <c r="E4" s="708" t="s">
        <v>261</v>
      </c>
      <c r="F4" s="708"/>
    </row>
    <row r="5" spans="1:13" x14ac:dyDescent="0.2">
      <c r="A5" s="12"/>
      <c r="B5" s="100" t="s">
        <v>496</v>
      </c>
      <c r="C5" s="101"/>
      <c r="D5" s="101"/>
      <c r="E5" s="102" t="s">
        <v>496</v>
      </c>
      <c r="F5" s="101"/>
    </row>
    <row r="6" spans="1:13" x14ac:dyDescent="0.2">
      <c r="A6" s="12"/>
      <c r="B6" s="100" t="s">
        <v>70</v>
      </c>
      <c r="C6" s="102" t="s">
        <v>493</v>
      </c>
      <c r="D6" s="103"/>
      <c r="E6" s="102" t="s">
        <v>70</v>
      </c>
      <c r="F6" s="102"/>
    </row>
    <row r="7" spans="1:13" x14ac:dyDescent="0.2">
      <c r="A7" s="12"/>
      <c r="B7" s="104" t="s">
        <v>492</v>
      </c>
      <c r="C7" s="102" t="s">
        <v>497</v>
      </c>
      <c r="D7" s="102"/>
      <c r="E7" s="105" t="s">
        <v>492</v>
      </c>
      <c r="F7" s="102" t="s">
        <v>263</v>
      </c>
    </row>
    <row r="8" spans="1:13" x14ac:dyDescent="0.2">
      <c r="A8" s="12"/>
      <c r="B8" s="106" t="s">
        <v>0</v>
      </c>
      <c r="C8" s="103" t="s">
        <v>0</v>
      </c>
      <c r="D8" s="103"/>
      <c r="E8" s="103" t="s">
        <v>0</v>
      </c>
      <c r="F8" s="103" t="s">
        <v>0</v>
      </c>
    </row>
    <row r="9" spans="1:13" x14ac:dyDescent="0.2">
      <c r="A9" s="31" t="s">
        <v>71</v>
      </c>
      <c r="B9" s="36"/>
      <c r="C9" s="15"/>
      <c r="D9" s="15"/>
      <c r="E9" s="15"/>
      <c r="F9" s="15"/>
    </row>
    <row r="10" spans="1:13" x14ac:dyDescent="0.2">
      <c r="A10" s="28" t="s">
        <v>72</v>
      </c>
      <c r="B10" s="87"/>
      <c r="C10" s="86"/>
      <c r="D10" s="86"/>
      <c r="E10" s="86"/>
      <c r="F10" s="86"/>
    </row>
    <row r="11" spans="1:13" x14ac:dyDescent="0.2">
      <c r="A11" s="90" t="s">
        <v>73</v>
      </c>
      <c r="B11" s="96">
        <v>1306.386</v>
      </c>
      <c r="C11" s="97">
        <v>2636</v>
      </c>
      <c r="D11" s="97"/>
      <c r="E11" s="97">
        <v>1171.973</v>
      </c>
      <c r="F11" s="97">
        <v>2303</v>
      </c>
      <c r="M11" s="116"/>
    </row>
    <row r="12" spans="1:13" ht="3" customHeight="1" x14ac:dyDescent="0.2">
      <c r="A12" s="28"/>
      <c r="B12" s="95"/>
      <c r="C12" s="94"/>
      <c r="D12" s="94"/>
      <c r="E12" s="94"/>
      <c r="F12" s="94"/>
      <c r="M12" s="116"/>
    </row>
    <row r="13" spans="1:13" x14ac:dyDescent="0.2">
      <c r="A13" s="28" t="s">
        <v>74</v>
      </c>
      <c r="B13" s="95"/>
      <c r="C13" s="94"/>
      <c r="D13" s="94"/>
      <c r="E13" s="94"/>
      <c r="F13" s="94"/>
      <c r="M13" s="116"/>
    </row>
    <row r="14" spans="1:13" x14ac:dyDescent="0.2">
      <c r="A14" s="90" t="s">
        <v>75</v>
      </c>
      <c r="B14" s="96">
        <v>514.93899999999996</v>
      </c>
      <c r="C14" s="97">
        <v>528</v>
      </c>
      <c r="D14" s="97"/>
      <c r="E14" s="97">
        <v>486.39800000000002</v>
      </c>
      <c r="F14" s="97">
        <v>528</v>
      </c>
      <c r="M14" s="116"/>
    </row>
    <row r="15" spans="1:13" ht="3" customHeight="1" x14ac:dyDescent="0.2">
      <c r="A15" s="91"/>
      <c r="B15" s="95"/>
      <c r="C15" s="94"/>
      <c r="D15" s="94"/>
      <c r="E15" s="94"/>
      <c r="F15" s="94"/>
      <c r="M15" s="116"/>
    </row>
    <row r="16" spans="1:13" x14ac:dyDescent="0.2">
      <c r="A16" s="91" t="s">
        <v>76</v>
      </c>
      <c r="B16" s="95">
        <v>600.91</v>
      </c>
      <c r="C16" s="94">
        <v>1254</v>
      </c>
      <c r="D16" s="94"/>
      <c r="E16" s="94">
        <v>690.31899999999996</v>
      </c>
      <c r="F16" s="94">
        <v>1552</v>
      </c>
      <c r="M16" s="116"/>
    </row>
    <row r="17" spans="1:13" x14ac:dyDescent="0.2">
      <c r="A17" s="91" t="s">
        <v>77</v>
      </c>
      <c r="B17" s="95">
        <v>31.395</v>
      </c>
      <c r="C17" s="94">
        <v>46</v>
      </c>
      <c r="D17" s="94"/>
      <c r="E17" s="94">
        <v>52.212000000000003</v>
      </c>
      <c r="F17" s="94">
        <v>87</v>
      </c>
      <c r="M17" s="116"/>
    </row>
    <row r="18" spans="1:13" x14ac:dyDescent="0.2">
      <c r="A18" s="90" t="s">
        <v>78</v>
      </c>
      <c r="B18" s="96">
        <v>632.30499999999995</v>
      </c>
      <c r="C18" s="97">
        <v>1300</v>
      </c>
      <c r="D18" s="97"/>
      <c r="E18" s="97">
        <v>742.53099999999995</v>
      </c>
      <c r="F18" s="97">
        <v>1639</v>
      </c>
      <c r="M18" s="116"/>
    </row>
    <row r="19" spans="1:13" ht="3" customHeight="1" x14ac:dyDescent="0.2">
      <c r="A19" s="91"/>
      <c r="B19" s="95"/>
      <c r="C19" s="94"/>
      <c r="D19" s="94"/>
      <c r="E19" s="94"/>
      <c r="F19" s="94"/>
      <c r="M19" s="116"/>
    </row>
    <row r="20" spans="1:13" x14ac:dyDescent="0.2">
      <c r="A20" s="91" t="s">
        <v>79</v>
      </c>
      <c r="B20" s="95">
        <v>0</v>
      </c>
      <c r="C20" s="94">
        <v>0</v>
      </c>
      <c r="D20" s="94"/>
      <c r="E20" s="94">
        <v>0</v>
      </c>
      <c r="F20" s="94">
        <v>0</v>
      </c>
      <c r="M20" s="116"/>
    </row>
    <row r="21" spans="1:13" x14ac:dyDescent="0.2">
      <c r="A21" s="91" t="s">
        <v>80</v>
      </c>
      <c r="B21" s="95">
        <v>78.207999999999998</v>
      </c>
      <c r="C21" s="94">
        <v>79</v>
      </c>
      <c r="D21" s="94"/>
      <c r="E21" s="94">
        <v>67</v>
      </c>
      <c r="F21" s="94">
        <v>78</v>
      </c>
      <c r="M21" s="116"/>
    </row>
    <row r="22" spans="1:13" x14ac:dyDescent="0.2">
      <c r="A22" s="91" t="s">
        <v>81</v>
      </c>
      <c r="B22" s="95">
        <v>134.59200000000001</v>
      </c>
      <c r="C22" s="94">
        <v>201</v>
      </c>
      <c r="D22" s="94"/>
      <c r="E22" s="94">
        <v>111.175</v>
      </c>
      <c r="F22" s="94">
        <v>169</v>
      </c>
      <c r="M22" s="116"/>
    </row>
    <row r="23" spans="1:13" x14ac:dyDescent="0.2">
      <c r="A23" s="91" t="s">
        <v>82</v>
      </c>
      <c r="B23" s="95">
        <v>12.49</v>
      </c>
      <c r="C23" s="94">
        <v>25</v>
      </c>
      <c r="D23" s="94"/>
      <c r="E23" s="94">
        <v>15.15</v>
      </c>
      <c r="F23" s="94">
        <v>28</v>
      </c>
      <c r="M23" s="116"/>
    </row>
    <row r="24" spans="1:13" x14ac:dyDescent="0.2">
      <c r="A24" s="90" t="s">
        <v>83</v>
      </c>
      <c r="B24" s="96">
        <v>225.38200000000001</v>
      </c>
      <c r="C24" s="97">
        <v>306</v>
      </c>
      <c r="D24" s="97"/>
      <c r="E24" s="97">
        <v>194.62</v>
      </c>
      <c r="F24" s="97">
        <v>275</v>
      </c>
      <c r="M24" s="116"/>
    </row>
    <row r="25" spans="1:13" ht="3" customHeight="1" x14ac:dyDescent="0.2">
      <c r="A25" s="28"/>
      <c r="B25" s="95"/>
      <c r="C25" s="94"/>
      <c r="D25" s="94"/>
      <c r="E25" s="94"/>
      <c r="F25" s="94"/>
      <c r="M25" s="116"/>
    </row>
    <row r="26" spans="1:13" x14ac:dyDescent="0.2">
      <c r="A26" s="28" t="s">
        <v>84</v>
      </c>
      <c r="B26" s="95"/>
      <c r="C26" s="94"/>
      <c r="D26" s="94"/>
      <c r="E26" s="94"/>
      <c r="F26" s="94"/>
      <c r="M26" s="116"/>
    </row>
    <row r="27" spans="1:13" x14ac:dyDescent="0.2">
      <c r="A27" s="91" t="s">
        <v>85</v>
      </c>
      <c r="B27" s="95">
        <v>66.738</v>
      </c>
      <c r="C27" s="94">
        <v>133</v>
      </c>
      <c r="D27" s="94"/>
      <c r="E27" s="94">
        <v>63.24</v>
      </c>
      <c r="F27" s="94">
        <v>130</v>
      </c>
      <c r="M27" s="116"/>
    </row>
    <row r="28" spans="1:13" x14ac:dyDescent="0.2">
      <c r="A28" s="91" t="s">
        <v>86</v>
      </c>
      <c r="B28" s="95">
        <v>0</v>
      </c>
      <c r="C28" s="94">
        <v>1</v>
      </c>
      <c r="D28" s="94"/>
      <c r="E28" s="94">
        <v>0</v>
      </c>
      <c r="F28" s="94">
        <v>0</v>
      </c>
      <c r="M28" s="116"/>
    </row>
    <row r="29" spans="1:13" x14ac:dyDescent="0.2">
      <c r="A29" s="91" t="s">
        <v>87</v>
      </c>
      <c r="B29" s="95">
        <v>47.088000000000001</v>
      </c>
      <c r="C29" s="94">
        <v>112</v>
      </c>
      <c r="D29" s="94"/>
      <c r="E29" s="94">
        <v>46.12</v>
      </c>
      <c r="F29" s="94">
        <v>92</v>
      </c>
      <c r="M29" s="116"/>
    </row>
    <row r="30" spans="1:13" x14ac:dyDescent="0.2">
      <c r="A30" s="91" t="s">
        <v>88</v>
      </c>
      <c r="B30" s="95">
        <v>17.728999999999999</v>
      </c>
      <c r="C30" s="94">
        <v>33</v>
      </c>
      <c r="D30" s="94"/>
      <c r="E30" s="94">
        <v>16.687999999999999</v>
      </c>
      <c r="F30" s="94">
        <v>32</v>
      </c>
      <c r="M30" s="116"/>
    </row>
    <row r="31" spans="1:13" x14ac:dyDescent="0.2">
      <c r="A31" s="91" t="s">
        <v>31</v>
      </c>
      <c r="B31" s="95">
        <v>20</v>
      </c>
      <c r="C31" s="94">
        <v>0</v>
      </c>
      <c r="D31" s="94"/>
      <c r="E31" s="94">
        <v>0</v>
      </c>
      <c r="F31" s="94">
        <v>0</v>
      </c>
      <c r="M31" s="116"/>
    </row>
    <row r="32" spans="1:13" x14ac:dyDescent="0.2">
      <c r="A32" s="90" t="s">
        <v>89</v>
      </c>
      <c r="B32" s="96">
        <v>151.72699999999998</v>
      </c>
      <c r="C32" s="97">
        <v>279</v>
      </c>
      <c r="D32" s="97"/>
      <c r="E32" s="97">
        <v>126.21300000000001</v>
      </c>
      <c r="F32" s="97">
        <v>254</v>
      </c>
      <c r="M32" s="116"/>
    </row>
    <row r="33" spans="1:13" ht="3" customHeight="1" x14ac:dyDescent="0.2">
      <c r="A33" s="91"/>
      <c r="B33" s="95"/>
      <c r="C33" s="94"/>
      <c r="D33" s="94"/>
      <c r="E33" s="94"/>
      <c r="F33" s="94"/>
      <c r="M33" s="116"/>
    </row>
    <row r="34" spans="1:13" x14ac:dyDescent="0.2">
      <c r="A34" s="91" t="s">
        <v>90</v>
      </c>
      <c r="B34" s="95">
        <v>224.84700000000001</v>
      </c>
      <c r="C34" s="94">
        <v>431</v>
      </c>
      <c r="D34" s="94"/>
      <c r="E34" s="94">
        <v>207.81700000000001</v>
      </c>
      <c r="F34" s="94">
        <v>404</v>
      </c>
      <c r="M34" s="116"/>
    </row>
    <row r="35" spans="1:13" x14ac:dyDescent="0.2">
      <c r="A35" s="91" t="s">
        <v>31</v>
      </c>
      <c r="B35" s="95">
        <v>16.234999999999999</v>
      </c>
      <c r="C35" s="94">
        <v>22</v>
      </c>
      <c r="D35" s="94"/>
      <c r="E35" s="94">
        <v>10.699</v>
      </c>
      <c r="F35" s="94">
        <v>24</v>
      </c>
      <c r="M35" s="116"/>
    </row>
    <row r="36" spans="1:13" x14ac:dyDescent="0.2">
      <c r="A36" s="90" t="s">
        <v>91</v>
      </c>
      <c r="B36" s="96">
        <v>241.08199999999999</v>
      </c>
      <c r="C36" s="97">
        <v>453</v>
      </c>
      <c r="D36" s="97"/>
      <c r="E36" s="97">
        <v>218.51600000000002</v>
      </c>
      <c r="F36" s="97">
        <v>428</v>
      </c>
      <c r="M36" s="116"/>
    </row>
    <row r="37" spans="1:13" ht="3" customHeight="1" x14ac:dyDescent="0.2">
      <c r="A37" s="28"/>
      <c r="B37" s="95"/>
      <c r="C37" s="94"/>
      <c r="D37" s="94"/>
      <c r="E37" s="94"/>
      <c r="F37" s="94"/>
      <c r="M37" s="116"/>
    </row>
    <row r="38" spans="1:13" x14ac:dyDescent="0.2">
      <c r="A38" s="28" t="s">
        <v>92</v>
      </c>
      <c r="B38" s="95"/>
      <c r="C38" s="94"/>
      <c r="D38" s="94"/>
      <c r="E38" s="94"/>
      <c r="F38" s="94"/>
      <c r="M38" s="116"/>
    </row>
    <row r="39" spans="1:13" x14ac:dyDescent="0.2">
      <c r="A39" s="91" t="s">
        <v>93</v>
      </c>
      <c r="B39" s="95">
        <v>167.714</v>
      </c>
      <c r="C39" s="94">
        <v>350</v>
      </c>
      <c r="D39" s="94"/>
      <c r="E39" s="94">
        <v>158.82300000000001</v>
      </c>
      <c r="F39" s="94">
        <v>332</v>
      </c>
      <c r="M39" s="116"/>
    </row>
    <row r="40" spans="1:13" x14ac:dyDescent="0.2">
      <c r="A40" s="91" t="s">
        <v>94</v>
      </c>
      <c r="B40" s="95">
        <v>1</v>
      </c>
      <c r="C40" s="94">
        <v>5</v>
      </c>
      <c r="D40" s="94"/>
      <c r="E40" s="94">
        <v>1.88</v>
      </c>
      <c r="F40" s="94">
        <v>5</v>
      </c>
      <c r="M40" s="116"/>
    </row>
    <row r="41" spans="1:13" x14ac:dyDescent="0.2">
      <c r="A41" s="91" t="s">
        <v>95</v>
      </c>
      <c r="B41" s="95">
        <v>22.062000000000001</v>
      </c>
      <c r="C41" s="94">
        <v>45</v>
      </c>
      <c r="D41" s="94"/>
      <c r="E41" s="94">
        <v>21.183</v>
      </c>
      <c r="F41" s="94">
        <v>43</v>
      </c>
      <c r="M41" s="116"/>
    </row>
    <row r="42" spans="1:13" x14ac:dyDescent="0.2">
      <c r="A42" s="91" t="s">
        <v>96</v>
      </c>
      <c r="B42" s="95">
        <v>270.39999999999998</v>
      </c>
      <c r="C42" s="94">
        <v>546</v>
      </c>
      <c r="D42" s="94"/>
      <c r="E42" s="94">
        <v>252.10499999999999</v>
      </c>
      <c r="F42" s="94">
        <v>516</v>
      </c>
      <c r="M42" s="116"/>
    </row>
    <row r="43" spans="1:13" x14ac:dyDescent="0.2">
      <c r="A43" s="90" t="s">
        <v>97</v>
      </c>
      <c r="B43" s="96">
        <v>461.58699999999999</v>
      </c>
      <c r="C43" s="97">
        <v>946</v>
      </c>
      <c r="D43" s="97"/>
      <c r="E43" s="97">
        <v>433.99099999999999</v>
      </c>
      <c r="F43" s="97">
        <v>895</v>
      </c>
      <c r="M43" s="116"/>
    </row>
    <row r="44" spans="1:13" ht="3" customHeight="1" x14ac:dyDescent="0.2">
      <c r="A44" s="90"/>
      <c r="B44" s="96"/>
      <c r="C44" s="97"/>
      <c r="D44" s="97"/>
      <c r="E44" s="97"/>
      <c r="F44" s="97"/>
      <c r="M44" s="116"/>
    </row>
    <row r="45" spans="1:13" x14ac:dyDescent="0.2">
      <c r="A45" s="90" t="s">
        <v>266</v>
      </c>
      <c r="B45" s="96">
        <v>350</v>
      </c>
      <c r="C45" s="97">
        <v>0</v>
      </c>
      <c r="D45" s="97"/>
      <c r="E45" s="97">
        <v>0</v>
      </c>
      <c r="F45" s="97">
        <v>0</v>
      </c>
      <c r="M45" s="116"/>
    </row>
    <row r="46" spans="1:13" ht="3" customHeight="1" x14ac:dyDescent="0.2">
      <c r="A46" s="28"/>
      <c r="B46" s="95"/>
      <c r="C46" s="94"/>
      <c r="D46" s="94"/>
      <c r="E46" s="94"/>
      <c r="F46" s="94"/>
      <c r="M46" s="116"/>
    </row>
    <row r="47" spans="1:13" x14ac:dyDescent="0.2">
      <c r="A47" s="31" t="s">
        <v>98</v>
      </c>
      <c r="B47" s="98">
        <f>B11+B18+B24+B32+B36+B43+B45+B14</f>
        <v>3883.4079999999994</v>
      </c>
      <c r="C47" s="118">
        <f>C11+C18+C24+C32+C36+C43+C14-1</f>
        <v>6447</v>
      </c>
      <c r="D47" s="118"/>
      <c r="E47" s="118">
        <f>E11+E18+E24+E32+E36+E43+E14</f>
        <v>3374.2420000000002</v>
      </c>
      <c r="F47" s="118">
        <f>F11+F18+F24+F32+F36+F43+F14+2</f>
        <v>6324</v>
      </c>
      <c r="H47" s="92">
        <f>B47-'Table 1.1'!D12</f>
        <v>-817.98000000000047</v>
      </c>
      <c r="I47" s="92">
        <f>C47-'Table 1.1'!E12</f>
        <v>-2050.7290000000012</v>
      </c>
      <c r="J47" s="92">
        <f>E47-'Table 1.1'!H12</f>
        <v>-1486.4719999999998</v>
      </c>
      <c r="K47" s="92">
        <f>F47-'Table 1.1'!I12</f>
        <v>-2279.9019999999982</v>
      </c>
      <c r="M47" s="116"/>
    </row>
    <row r="48" spans="1:13" ht="3" customHeight="1" x14ac:dyDescent="0.2">
      <c r="A48" s="28"/>
      <c r="B48" s="95"/>
      <c r="C48" s="94"/>
      <c r="D48" s="94"/>
      <c r="E48" s="94"/>
      <c r="F48" s="94"/>
    </row>
    <row r="49" spans="1:6" x14ac:dyDescent="0.2">
      <c r="A49" s="31" t="s">
        <v>99</v>
      </c>
      <c r="B49" s="95"/>
      <c r="C49" s="94"/>
      <c r="D49" s="94"/>
      <c r="E49" s="94"/>
      <c r="F49" s="94"/>
    </row>
    <row r="50" spans="1:6" x14ac:dyDescent="0.2">
      <c r="A50" s="28" t="s">
        <v>100</v>
      </c>
      <c r="B50" s="95"/>
      <c r="C50" s="94"/>
      <c r="D50" s="94"/>
      <c r="E50" s="94"/>
      <c r="F50" s="94"/>
    </row>
    <row r="51" spans="1:6" x14ac:dyDescent="0.2">
      <c r="A51" s="91" t="s">
        <v>244</v>
      </c>
      <c r="B51" s="95">
        <v>1667.077</v>
      </c>
      <c r="C51" s="94">
        <v>3270</v>
      </c>
      <c r="D51" s="94"/>
      <c r="E51" s="117">
        <v>1686.277</v>
      </c>
      <c r="F51" s="94">
        <v>3590</v>
      </c>
    </row>
    <row r="52" spans="1:6" x14ac:dyDescent="0.2">
      <c r="A52" s="91" t="s">
        <v>245</v>
      </c>
      <c r="B52" s="95">
        <v>474.83</v>
      </c>
      <c r="C52" s="94">
        <v>869</v>
      </c>
      <c r="D52" s="94"/>
      <c r="E52" s="117">
        <v>343.56099999999998</v>
      </c>
      <c r="F52" s="94">
        <v>897</v>
      </c>
    </row>
    <row r="53" spans="1:6" x14ac:dyDescent="0.2">
      <c r="A53" s="91" t="s">
        <v>246</v>
      </c>
      <c r="B53" s="95">
        <v>23.498999999999999</v>
      </c>
      <c r="C53" s="94">
        <v>48</v>
      </c>
      <c r="D53" s="94"/>
      <c r="E53" s="117">
        <v>21.686</v>
      </c>
      <c r="F53" s="94">
        <v>50</v>
      </c>
    </row>
    <row r="54" spans="1:6" ht="3" customHeight="1" x14ac:dyDescent="0.2">
      <c r="A54" s="28"/>
      <c r="B54" s="95"/>
      <c r="C54" s="94"/>
      <c r="D54" s="94"/>
      <c r="E54" s="117"/>
      <c r="F54" s="94"/>
    </row>
    <row r="55" spans="1:6" x14ac:dyDescent="0.2">
      <c r="A55" s="28" t="s">
        <v>247</v>
      </c>
      <c r="B55" s="95"/>
      <c r="C55" s="94"/>
      <c r="D55" s="94"/>
      <c r="E55" s="117"/>
      <c r="F55" s="94"/>
    </row>
    <row r="56" spans="1:6" x14ac:dyDescent="0.2">
      <c r="A56" s="91" t="s">
        <v>102</v>
      </c>
      <c r="B56" s="95">
        <v>402.68</v>
      </c>
      <c r="C56" s="94">
        <v>712</v>
      </c>
      <c r="D56" s="94"/>
      <c r="E56" s="117">
        <v>417.04700000000003</v>
      </c>
      <c r="F56" s="94">
        <v>769</v>
      </c>
    </row>
    <row r="57" spans="1:6" x14ac:dyDescent="0.2">
      <c r="A57" s="91" t="s">
        <v>103</v>
      </c>
      <c r="B57" s="95">
        <v>92.105999999999995</v>
      </c>
      <c r="C57" s="94">
        <v>110</v>
      </c>
      <c r="D57" s="94"/>
      <c r="E57" s="117">
        <v>84.917000000000002</v>
      </c>
      <c r="F57" s="94">
        <v>136</v>
      </c>
    </row>
    <row r="58" spans="1:6" x14ac:dyDescent="0.2">
      <c r="A58" s="91" t="s">
        <v>104</v>
      </c>
      <c r="B58" s="95">
        <v>60.956000000000003</v>
      </c>
      <c r="C58" s="94">
        <v>72</v>
      </c>
      <c r="D58" s="94"/>
      <c r="E58" s="117">
        <v>56.124000000000002</v>
      </c>
      <c r="F58" s="94">
        <v>90</v>
      </c>
    </row>
    <row r="59" spans="1:6" x14ac:dyDescent="0.2">
      <c r="A59" s="91" t="s">
        <v>248</v>
      </c>
      <c r="B59" s="95">
        <v>25.428000000000001</v>
      </c>
      <c r="C59" s="94">
        <v>26</v>
      </c>
      <c r="D59" s="94"/>
      <c r="E59" s="117">
        <v>87.581000000000003</v>
      </c>
      <c r="F59" s="94">
        <v>168</v>
      </c>
    </row>
    <row r="60" spans="1:6" x14ac:dyDescent="0.2">
      <c r="A60" s="91" t="s">
        <v>31</v>
      </c>
      <c r="B60" s="95">
        <v>0</v>
      </c>
      <c r="C60" s="94">
        <v>25</v>
      </c>
      <c r="D60" s="94"/>
      <c r="E60" s="117">
        <v>0</v>
      </c>
      <c r="F60" s="94">
        <v>0</v>
      </c>
    </row>
    <row r="61" spans="1:6" ht="3" customHeight="1" x14ac:dyDescent="0.2">
      <c r="A61" s="28"/>
      <c r="B61" s="95"/>
      <c r="C61" s="94"/>
      <c r="D61" s="94"/>
      <c r="E61" s="117"/>
      <c r="F61" s="94"/>
    </row>
    <row r="62" spans="1:6" x14ac:dyDescent="0.2">
      <c r="A62" s="28" t="s">
        <v>249</v>
      </c>
      <c r="B62" s="95"/>
      <c r="C62" s="94"/>
      <c r="D62" s="94"/>
      <c r="E62" s="117"/>
      <c r="F62" s="94"/>
    </row>
    <row r="63" spans="1:6" x14ac:dyDescent="0.2">
      <c r="A63" s="91" t="s">
        <v>251</v>
      </c>
      <c r="B63" s="95">
        <v>614.99800000000005</v>
      </c>
      <c r="C63" s="94">
        <v>1230</v>
      </c>
      <c r="D63" s="94"/>
      <c r="E63" s="117">
        <v>567.79200000000003</v>
      </c>
      <c r="F63" s="94">
        <v>1136</v>
      </c>
    </row>
    <row r="64" spans="1:6" x14ac:dyDescent="0.2">
      <c r="A64" s="91" t="s">
        <v>250</v>
      </c>
      <c r="B64" s="95">
        <v>102.506</v>
      </c>
      <c r="C64" s="94">
        <v>353</v>
      </c>
      <c r="D64" s="94"/>
      <c r="E64" s="117">
        <v>164.59098600000002</v>
      </c>
      <c r="F64" s="94">
        <v>329</v>
      </c>
    </row>
    <row r="65" spans="1:11" x14ac:dyDescent="0.2">
      <c r="A65" s="91" t="s">
        <v>252</v>
      </c>
      <c r="B65" s="95">
        <v>29.440999999999999</v>
      </c>
      <c r="C65" s="94">
        <v>135</v>
      </c>
      <c r="D65" s="94"/>
      <c r="E65" s="117">
        <v>65.866835999999992</v>
      </c>
      <c r="F65" s="94">
        <v>132</v>
      </c>
    </row>
    <row r="66" spans="1:11" x14ac:dyDescent="0.2">
      <c r="A66" s="91" t="s">
        <v>253</v>
      </c>
      <c r="B66" s="95">
        <v>11.225</v>
      </c>
      <c r="C66" s="94">
        <v>95</v>
      </c>
      <c r="D66" s="94"/>
      <c r="E66" s="117">
        <v>38.774190000000004</v>
      </c>
      <c r="F66" s="94">
        <v>78</v>
      </c>
    </row>
    <row r="67" spans="1:11" x14ac:dyDescent="0.2">
      <c r="A67" s="91" t="s">
        <v>260</v>
      </c>
      <c r="B67" s="95">
        <v>10.561999999999999</v>
      </c>
      <c r="C67" s="94">
        <v>127</v>
      </c>
      <c r="D67" s="94"/>
      <c r="E67" s="117">
        <v>62.474550000000001</v>
      </c>
      <c r="F67" s="94">
        <v>125</v>
      </c>
    </row>
    <row r="68" spans="1:11" ht="3" customHeight="1" x14ac:dyDescent="0.2">
      <c r="A68" s="28"/>
      <c r="B68" s="95"/>
      <c r="C68" s="94"/>
      <c r="D68" s="94"/>
      <c r="E68" s="117"/>
      <c r="F68" s="94"/>
    </row>
    <row r="69" spans="1:11" x14ac:dyDescent="0.2">
      <c r="A69" s="28" t="s">
        <v>254</v>
      </c>
      <c r="B69" s="95"/>
      <c r="C69" s="94"/>
      <c r="D69" s="94"/>
      <c r="E69" s="117"/>
      <c r="F69" s="94"/>
    </row>
    <row r="70" spans="1:11" x14ac:dyDescent="0.2">
      <c r="A70" s="91" t="s">
        <v>255</v>
      </c>
      <c r="B70" s="95">
        <v>0</v>
      </c>
      <c r="C70" s="94">
        <v>0</v>
      </c>
      <c r="D70" s="94"/>
      <c r="E70" s="117">
        <v>69.695630999999992</v>
      </c>
      <c r="F70" s="94">
        <v>70</v>
      </c>
    </row>
    <row r="71" spans="1:11" x14ac:dyDescent="0.2">
      <c r="A71" s="91" t="s">
        <v>256</v>
      </c>
      <c r="B71" s="95">
        <v>0</v>
      </c>
      <c r="C71" s="94">
        <v>0</v>
      </c>
      <c r="D71" s="94"/>
      <c r="E71" s="117">
        <v>10.14</v>
      </c>
      <c r="F71" s="94">
        <v>20</v>
      </c>
    </row>
    <row r="72" spans="1:11" x14ac:dyDescent="0.2">
      <c r="A72" s="91" t="s">
        <v>257</v>
      </c>
      <c r="B72" s="95">
        <v>0</v>
      </c>
      <c r="C72" s="94">
        <v>0</v>
      </c>
      <c r="D72" s="94"/>
      <c r="E72" s="117">
        <v>0</v>
      </c>
      <c r="F72" s="94">
        <v>5</v>
      </c>
    </row>
    <row r="73" spans="1:11" ht="3" customHeight="1" x14ac:dyDescent="0.2">
      <c r="A73" s="28"/>
      <c r="B73" s="95"/>
      <c r="C73" s="94"/>
      <c r="D73" s="94"/>
      <c r="E73" s="117"/>
      <c r="F73" s="94"/>
    </row>
    <row r="74" spans="1:11" x14ac:dyDescent="0.2">
      <c r="A74" s="28" t="s">
        <v>258</v>
      </c>
      <c r="B74" s="95"/>
      <c r="C74" s="94"/>
      <c r="D74" s="94"/>
      <c r="E74" s="117"/>
      <c r="F74" s="94"/>
    </row>
    <row r="75" spans="1:11" x14ac:dyDescent="0.2">
      <c r="A75" s="91" t="s">
        <v>262</v>
      </c>
      <c r="B75" s="95">
        <v>165.72499999999999</v>
      </c>
      <c r="C75" s="94">
        <v>368</v>
      </c>
      <c r="D75" s="94"/>
      <c r="E75" s="117">
        <v>162.172</v>
      </c>
      <c r="F75" s="94">
        <v>318</v>
      </c>
    </row>
    <row r="76" spans="1:11" x14ac:dyDescent="0.2">
      <c r="A76" s="91" t="s">
        <v>256</v>
      </c>
      <c r="B76" s="95">
        <v>52</v>
      </c>
      <c r="C76" s="94">
        <v>16</v>
      </c>
      <c r="D76" s="94"/>
      <c r="E76" s="117">
        <v>71</v>
      </c>
      <c r="F76" s="94">
        <v>23</v>
      </c>
    </row>
    <row r="77" spans="1:11" x14ac:dyDescent="0.2">
      <c r="A77" s="91" t="s">
        <v>101</v>
      </c>
      <c r="B77" s="95">
        <v>21.611000000000001</v>
      </c>
      <c r="C77" s="94">
        <v>66</v>
      </c>
      <c r="D77" s="94"/>
      <c r="E77" s="117">
        <v>16</v>
      </c>
      <c r="F77" s="94">
        <v>2</v>
      </c>
    </row>
    <row r="78" spans="1:11" x14ac:dyDescent="0.2">
      <c r="A78" s="91" t="s">
        <v>259</v>
      </c>
      <c r="B78" s="95">
        <v>276.98022200000003</v>
      </c>
      <c r="C78" s="94">
        <v>350</v>
      </c>
      <c r="D78" s="94"/>
      <c r="E78" s="117">
        <v>160.27035700000002</v>
      </c>
      <c r="F78" s="94">
        <v>290</v>
      </c>
    </row>
    <row r="79" spans="1:11" ht="3" customHeight="1" x14ac:dyDescent="0.2">
      <c r="A79" s="28"/>
      <c r="B79" s="87"/>
      <c r="C79" s="86"/>
      <c r="D79" s="86"/>
      <c r="E79" s="86"/>
      <c r="F79" s="86"/>
    </row>
    <row r="80" spans="1:11" x14ac:dyDescent="0.2">
      <c r="A80" s="31" t="s">
        <v>105</v>
      </c>
      <c r="B80" s="98">
        <f>SUM(B51:B78)+1</f>
        <v>4032.6242219999995</v>
      </c>
      <c r="C80" s="99">
        <v>7869</v>
      </c>
      <c r="D80" s="99"/>
      <c r="E80" s="118">
        <f>SUM(E51:E78)</f>
        <v>4085.9695499999998</v>
      </c>
      <c r="F80" s="99">
        <f>SUM(F51:F78)</f>
        <v>8228</v>
      </c>
      <c r="H80" s="92">
        <f>B80-'Table 1.1'!D13</f>
        <v>-74.75677800000085</v>
      </c>
      <c r="I80" s="92">
        <f>C80-'Table 1.1'!E13</f>
        <v>-531.73600000000079</v>
      </c>
      <c r="J80" s="92">
        <f>E80-'Table 1.1'!H13</f>
        <v>116.36954999999989</v>
      </c>
      <c r="K80" s="92">
        <f>F80-'Table 1.1'!I13</f>
        <v>136.72800000000007</v>
      </c>
    </row>
    <row r="81" spans="1:8" x14ac:dyDescent="0.2">
      <c r="A81" s="28"/>
      <c r="B81" s="32"/>
      <c r="C81" s="32"/>
      <c r="D81" s="32"/>
      <c r="E81" s="32"/>
      <c r="F81" s="32"/>
    </row>
    <row r="82" spans="1:8" s="37" customFormat="1" x14ac:dyDescent="0.2">
      <c r="A82" s="28"/>
      <c r="B82" s="32"/>
      <c r="C82" s="32"/>
      <c r="D82" s="32"/>
      <c r="E82" s="32"/>
      <c r="F82" s="32"/>
    </row>
    <row r="83" spans="1:8" ht="15.75" x14ac:dyDescent="0.25">
      <c r="A83" s="672" t="s">
        <v>69</v>
      </c>
      <c r="B83" s="672"/>
      <c r="C83" s="672"/>
      <c r="D83" s="672"/>
      <c r="E83" s="672"/>
      <c r="F83" s="672"/>
    </row>
    <row r="84" spans="1:8" x14ac:dyDescent="0.2">
      <c r="A84" s="705" t="s">
        <v>184</v>
      </c>
      <c r="B84" s="705"/>
      <c r="C84" s="705"/>
      <c r="D84" s="705"/>
      <c r="E84" s="705"/>
      <c r="F84" s="705"/>
    </row>
    <row r="85" spans="1:8" ht="3" customHeight="1" x14ac:dyDescent="0.2">
      <c r="A85" s="62"/>
      <c r="B85" s="62"/>
      <c r="C85" s="62"/>
      <c r="D85" s="62"/>
      <c r="E85" s="62"/>
      <c r="F85" s="62"/>
    </row>
    <row r="86" spans="1:8" x14ac:dyDescent="0.2">
      <c r="A86" s="27"/>
      <c r="B86" s="707" t="str">
        <f>B4</f>
        <v>2011-12</v>
      </c>
      <c r="C86" s="707"/>
      <c r="D86" s="110"/>
      <c r="E86" s="707" t="str">
        <f>E4</f>
        <v>2010-11</v>
      </c>
      <c r="F86" s="707"/>
    </row>
    <row r="87" spans="1:8" x14ac:dyDescent="0.2">
      <c r="A87" s="12"/>
      <c r="B87" s="100" t="s">
        <v>496</v>
      </c>
      <c r="C87" s="101"/>
      <c r="D87" s="101"/>
      <c r="E87" s="102" t="s">
        <v>496</v>
      </c>
      <c r="F87" s="101"/>
    </row>
    <row r="88" spans="1:8" x14ac:dyDescent="0.2">
      <c r="A88" s="12"/>
      <c r="B88" s="100" t="s">
        <v>70</v>
      </c>
      <c r="C88" s="102" t="s">
        <v>493</v>
      </c>
      <c r="D88" s="103"/>
      <c r="E88" s="102" t="s">
        <v>70</v>
      </c>
      <c r="F88" s="102"/>
    </row>
    <row r="89" spans="1:8" x14ac:dyDescent="0.2">
      <c r="A89" s="12"/>
      <c r="B89" s="104" t="s">
        <v>492</v>
      </c>
      <c r="C89" s="102" t="s">
        <v>498</v>
      </c>
      <c r="D89" s="102"/>
      <c r="E89" s="105" t="s">
        <v>492</v>
      </c>
      <c r="F89" s="102" t="s">
        <v>263</v>
      </c>
    </row>
    <row r="90" spans="1:8" x14ac:dyDescent="0.2">
      <c r="A90" s="12"/>
      <c r="B90" s="106" t="s">
        <v>0</v>
      </c>
      <c r="C90" s="103" t="s">
        <v>0</v>
      </c>
      <c r="D90" s="103"/>
      <c r="E90" s="103" t="s">
        <v>0</v>
      </c>
      <c r="F90" s="103" t="s">
        <v>0</v>
      </c>
    </row>
    <row r="91" spans="1:8" x14ac:dyDescent="0.2">
      <c r="A91" s="28"/>
      <c r="B91" s="87"/>
      <c r="C91" s="86"/>
      <c r="D91" s="86"/>
      <c r="E91" s="86"/>
      <c r="F91" s="86"/>
    </row>
    <row r="92" spans="1:8" x14ac:dyDescent="0.2">
      <c r="A92" s="31" t="s">
        <v>106</v>
      </c>
      <c r="B92" s="87"/>
      <c r="C92" s="86"/>
      <c r="D92" s="86"/>
      <c r="E92" s="86"/>
      <c r="F92" s="86"/>
    </row>
    <row r="93" spans="1:8" x14ac:dyDescent="0.2">
      <c r="A93" s="28" t="s">
        <v>247</v>
      </c>
      <c r="B93" s="87"/>
      <c r="C93" s="86"/>
      <c r="D93" s="86"/>
      <c r="E93" s="86"/>
      <c r="F93" s="86"/>
    </row>
    <row r="94" spans="1:8" x14ac:dyDescent="0.2">
      <c r="A94" s="91" t="s">
        <v>102</v>
      </c>
      <c r="B94" s="95">
        <v>186.25299999999999</v>
      </c>
      <c r="C94" s="94">
        <v>215</v>
      </c>
      <c r="D94" s="94"/>
      <c r="E94" s="94">
        <v>134.64699999999999</v>
      </c>
      <c r="F94" s="94">
        <v>309</v>
      </c>
      <c r="H94" s="116">
        <f>B94-E94</f>
        <v>51.605999999999995</v>
      </c>
    </row>
    <row r="95" spans="1:8" ht="3" customHeight="1" x14ac:dyDescent="0.2">
      <c r="A95" s="28"/>
      <c r="B95" s="95"/>
      <c r="C95" s="94"/>
      <c r="D95" s="94"/>
      <c r="E95" s="94"/>
      <c r="F95" s="94"/>
      <c r="H95" s="116">
        <f t="shared" ref="H95:H104" si="0">B95-E95</f>
        <v>0</v>
      </c>
    </row>
    <row r="96" spans="1:8" x14ac:dyDescent="0.2">
      <c r="A96" s="28" t="s">
        <v>254</v>
      </c>
      <c r="B96" s="95"/>
      <c r="C96" s="94"/>
      <c r="D96" s="94"/>
      <c r="E96" s="94"/>
      <c r="F96" s="94"/>
      <c r="H96" s="116">
        <f t="shared" si="0"/>
        <v>0</v>
      </c>
    </row>
    <row r="97" spans="1:11" x14ac:dyDescent="0.2">
      <c r="A97" s="91" t="s">
        <v>255</v>
      </c>
      <c r="B97" s="95">
        <v>351</v>
      </c>
      <c r="C97" s="94">
        <v>443</v>
      </c>
      <c r="D97" s="94"/>
      <c r="E97" s="94">
        <v>102.223889</v>
      </c>
      <c r="F97" s="94">
        <v>651</v>
      </c>
      <c r="H97" s="116">
        <f t="shared" si="0"/>
        <v>248.77611100000001</v>
      </c>
    </row>
    <row r="98" spans="1:11" x14ac:dyDescent="0.2">
      <c r="A98" s="91" t="s">
        <v>256</v>
      </c>
      <c r="B98" s="95">
        <v>60</v>
      </c>
      <c r="C98" s="94">
        <v>155</v>
      </c>
      <c r="D98" s="94"/>
      <c r="E98" s="94">
        <v>56.323999999999998</v>
      </c>
      <c r="F98" s="94">
        <v>368</v>
      </c>
      <c r="H98" s="116">
        <f t="shared" si="0"/>
        <v>3.6760000000000019</v>
      </c>
    </row>
    <row r="99" spans="1:11" x14ac:dyDescent="0.2">
      <c r="A99" s="91" t="s">
        <v>257</v>
      </c>
      <c r="B99" s="95">
        <v>0</v>
      </c>
      <c r="C99" s="94">
        <v>0</v>
      </c>
      <c r="D99" s="94"/>
      <c r="E99" s="94">
        <v>0</v>
      </c>
      <c r="F99" s="94">
        <v>5</v>
      </c>
      <c r="H99" s="116">
        <f t="shared" si="0"/>
        <v>0</v>
      </c>
    </row>
    <row r="100" spans="1:11" ht="3" customHeight="1" x14ac:dyDescent="0.2">
      <c r="A100" s="28"/>
      <c r="B100" s="95"/>
      <c r="C100" s="94"/>
      <c r="D100" s="94"/>
      <c r="E100" s="94"/>
      <c r="F100" s="94"/>
      <c r="H100" s="116">
        <f t="shared" si="0"/>
        <v>0</v>
      </c>
    </row>
    <row r="101" spans="1:11" x14ac:dyDescent="0.2">
      <c r="A101" s="28" t="s">
        <v>258</v>
      </c>
      <c r="B101" s="95"/>
      <c r="C101" s="94"/>
      <c r="D101" s="94"/>
      <c r="E101" s="94"/>
      <c r="F101" s="94"/>
      <c r="H101" s="116">
        <f t="shared" si="0"/>
        <v>0</v>
      </c>
    </row>
    <row r="102" spans="1:11" x14ac:dyDescent="0.2">
      <c r="A102" s="91" t="s">
        <v>256</v>
      </c>
      <c r="B102" s="95">
        <v>9</v>
      </c>
      <c r="C102" s="94">
        <v>96</v>
      </c>
      <c r="D102" s="94"/>
      <c r="E102" s="94">
        <v>15.385</v>
      </c>
      <c r="F102" s="94">
        <v>180</v>
      </c>
      <c r="H102" s="116">
        <f t="shared" si="0"/>
        <v>-6.3849999999999998</v>
      </c>
    </row>
    <row r="103" spans="1:11" x14ac:dyDescent="0.2">
      <c r="A103" s="91" t="s">
        <v>101</v>
      </c>
      <c r="B103" s="95">
        <v>45</v>
      </c>
      <c r="C103" s="94">
        <v>201</v>
      </c>
      <c r="D103" s="94"/>
      <c r="E103" s="94">
        <v>35.493000000000002</v>
      </c>
      <c r="F103" s="94">
        <v>232</v>
      </c>
      <c r="H103" s="116">
        <f t="shared" si="0"/>
        <v>9.5069999999999979</v>
      </c>
    </row>
    <row r="104" spans="1:11" x14ac:dyDescent="0.2">
      <c r="A104" s="91" t="s">
        <v>31</v>
      </c>
      <c r="B104" s="95">
        <f>'Table 1.1'!D14-SUM('Table 2.1'!B94:B103)</f>
        <v>-576.8889999999999</v>
      </c>
      <c r="C104" s="94">
        <v>350</v>
      </c>
      <c r="D104" s="94"/>
      <c r="E104" s="94">
        <v>46.353110999999998</v>
      </c>
      <c r="F104" s="94">
        <v>233</v>
      </c>
      <c r="H104" s="116">
        <f t="shared" si="0"/>
        <v>-623.24211099999991</v>
      </c>
    </row>
    <row r="105" spans="1:11" ht="3" customHeight="1" x14ac:dyDescent="0.2">
      <c r="A105" s="28"/>
      <c r="B105" s="95"/>
      <c r="C105" s="94"/>
      <c r="D105" s="94"/>
      <c r="E105" s="94"/>
      <c r="F105" s="94"/>
    </row>
    <row r="106" spans="1:11" x14ac:dyDescent="0.2">
      <c r="A106" s="31" t="s">
        <v>107</v>
      </c>
      <c r="B106" s="98">
        <f>SUM(B94:B104)</f>
        <v>74.364000000000033</v>
      </c>
      <c r="C106" s="99">
        <v>1460</v>
      </c>
      <c r="D106" s="99"/>
      <c r="E106" s="99">
        <f>SUM(E94:E104)</f>
        <v>390.42599999999999</v>
      </c>
      <c r="F106" s="99">
        <f>SUM(F94:F104)</f>
        <v>1978</v>
      </c>
      <c r="H106" s="92">
        <f>B106-'Table 1.1'!D14</f>
        <v>0</v>
      </c>
      <c r="I106" s="92">
        <f>C106-'Table 1.1'!E14</f>
        <v>816.68700000000001</v>
      </c>
      <c r="J106" s="92">
        <f>E106-'Table 1.1'!H14</f>
        <v>338.44499999999999</v>
      </c>
      <c r="K106" s="92">
        <f>F106-'Table 1.1'!I14</f>
        <v>1465.01</v>
      </c>
    </row>
    <row r="107" spans="1:11" ht="3" customHeight="1" x14ac:dyDescent="0.2">
      <c r="A107" s="5"/>
      <c r="B107" s="95"/>
      <c r="C107" s="94"/>
      <c r="D107" s="94"/>
      <c r="E107" s="94"/>
      <c r="F107" s="94"/>
    </row>
    <row r="108" spans="1:11" x14ac:dyDescent="0.2">
      <c r="A108" s="31" t="s">
        <v>108</v>
      </c>
      <c r="B108" s="98">
        <f>'Table 1.1'!D15</f>
        <v>1203.2349999999999</v>
      </c>
      <c r="C108" s="99">
        <f>'Table 1.1'!E15</f>
        <v>2451.366</v>
      </c>
      <c r="D108" s="99"/>
      <c r="E108" s="99">
        <f>'Table 1.1'!H15</f>
        <v>1080.6780000000001</v>
      </c>
      <c r="F108" s="99">
        <f>'Table 1.1'!I15</f>
        <v>2261.489</v>
      </c>
      <c r="H108" s="92">
        <f>B108-'Table 1.1'!D15</f>
        <v>0</v>
      </c>
      <c r="I108" s="92">
        <f>C108-'Table 1.1'!E15</f>
        <v>0</v>
      </c>
      <c r="J108" s="92">
        <f>E108-'Table 1.1'!H15</f>
        <v>0</v>
      </c>
      <c r="K108" s="92">
        <f>F108-'Table 1.1'!I15</f>
        <v>0</v>
      </c>
    </row>
    <row r="109" spans="1:11" ht="3" customHeight="1" x14ac:dyDescent="0.2">
      <c r="A109" s="28"/>
      <c r="B109" s="95">
        <v>0</v>
      </c>
      <c r="C109" s="94"/>
      <c r="D109" s="94"/>
      <c r="E109" s="94">
        <v>0</v>
      </c>
      <c r="F109" s="94"/>
    </row>
    <row r="110" spans="1:11" x14ac:dyDescent="0.2">
      <c r="A110" s="31" t="s">
        <v>109</v>
      </c>
      <c r="B110" s="98">
        <f>'Table 1.1'!D16</f>
        <v>80.018000000000001</v>
      </c>
      <c r="C110" s="99">
        <f>'Table 1.1'!E16</f>
        <v>166.41300000000001</v>
      </c>
      <c r="D110" s="99"/>
      <c r="E110" s="99">
        <f>'Table 1.1'!H16</f>
        <v>105.38800000000001</v>
      </c>
      <c r="F110" s="99">
        <f>'Table 1.1'!I16</f>
        <v>196.477</v>
      </c>
      <c r="H110" s="92">
        <f>B110-'Table 1.1'!D16</f>
        <v>0</v>
      </c>
      <c r="I110" s="92">
        <f>C110-'Table 1.1'!E16</f>
        <v>0</v>
      </c>
      <c r="J110" s="92">
        <f>E110-'Table 1.1'!H16</f>
        <v>0</v>
      </c>
      <c r="K110" s="92">
        <f>F110-'Table 1.1'!I16</f>
        <v>0</v>
      </c>
    </row>
    <row r="111" spans="1:11" ht="3" customHeight="1" x14ac:dyDescent="0.2">
      <c r="A111" s="28"/>
      <c r="B111" s="95"/>
      <c r="C111" s="94"/>
      <c r="D111" s="94"/>
      <c r="E111" s="94"/>
      <c r="F111" s="94"/>
    </row>
    <row r="112" spans="1:11" x14ac:dyDescent="0.2">
      <c r="A112" s="31" t="s">
        <v>110</v>
      </c>
      <c r="B112" s="95"/>
      <c r="C112" s="94"/>
      <c r="D112" s="94"/>
      <c r="E112" s="94"/>
      <c r="F112" s="94"/>
    </row>
    <row r="113" spans="1:11" x14ac:dyDescent="0.2">
      <c r="A113" s="91" t="s">
        <v>29</v>
      </c>
      <c r="B113" s="95">
        <v>60.872</v>
      </c>
      <c r="C113" s="94">
        <v>720</v>
      </c>
      <c r="D113" s="94"/>
      <c r="E113" s="94">
        <v>106.8</v>
      </c>
      <c r="F113" s="94">
        <v>570</v>
      </c>
      <c r="H113" s="92">
        <f>B113-'Table 1.1'!D18</f>
        <v>-698.48</v>
      </c>
      <c r="I113" s="92">
        <f>C113-'Table 1.1'!E18</f>
        <v>-1007.9570000000001</v>
      </c>
      <c r="J113" s="92">
        <f>E113-'Table 1.1'!H18</f>
        <v>-94.197000000000017</v>
      </c>
      <c r="K113" s="92">
        <f>F113-'Table 1.1'!I18</f>
        <v>-266.99199999999996</v>
      </c>
    </row>
    <row r="114" spans="1:11" x14ac:dyDescent="0.2">
      <c r="A114" s="91" t="s">
        <v>111</v>
      </c>
      <c r="B114" s="95">
        <v>253.36</v>
      </c>
      <c r="C114" s="94">
        <v>337</v>
      </c>
      <c r="D114" s="94"/>
      <c r="E114" s="94">
        <v>145.87299999999999</v>
      </c>
      <c r="F114" s="94">
        <v>350</v>
      </c>
      <c r="H114" s="92">
        <f>B114-'Table 1.1'!D19</f>
        <v>1.8220000000000027</v>
      </c>
      <c r="I114" s="92">
        <f>C114-'Table 1.1'!E19</f>
        <v>-263.75900000000001</v>
      </c>
      <c r="J114" s="92">
        <f>E114-'Table 1.1'!H19</f>
        <v>-83.086000000000013</v>
      </c>
      <c r="K114" s="92">
        <f>F114-'Table 1.1'!I19</f>
        <v>-183.86699999999996</v>
      </c>
    </row>
    <row r="115" spans="1:11" x14ac:dyDescent="0.2">
      <c r="A115" s="31" t="s">
        <v>112</v>
      </c>
      <c r="B115" s="98">
        <v>314.23200000000003</v>
      </c>
      <c r="C115" s="99">
        <v>1057</v>
      </c>
      <c r="D115" s="99"/>
      <c r="E115" s="99">
        <v>252.673</v>
      </c>
      <c r="F115" s="99">
        <v>920</v>
      </c>
    </row>
    <row r="116" spans="1:11" ht="3" customHeight="1" x14ac:dyDescent="0.2">
      <c r="A116" s="28"/>
      <c r="B116" s="95"/>
      <c r="C116" s="94"/>
      <c r="D116" s="94"/>
      <c r="E116" s="94"/>
      <c r="F116" s="94"/>
    </row>
    <row r="117" spans="1:11" x14ac:dyDescent="0.2">
      <c r="A117" s="31" t="s">
        <v>113</v>
      </c>
      <c r="B117" s="98">
        <f>'Table 1.1'!D20</f>
        <v>2514.9699999999998</v>
      </c>
      <c r="C117" s="99">
        <f>'Table 1.1'!E20</f>
        <v>5132.2849999999999</v>
      </c>
      <c r="D117" s="99"/>
      <c r="E117" s="99">
        <f>'Table 1.1'!H20</f>
        <v>2435.5389999999998</v>
      </c>
      <c r="F117" s="99">
        <f>'Table 1.1'!I20</f>
        <v>5272.3720000000003</v>
      </c>
      <c r="H117" s="92">
        <f>B117-'Table 1.1'!D20</f>
        <v>0</v>
      </c>
      <c r="I117" s="92">
        <f>C117-'Table 1.1'!E20</f>
        <v>0</v>
      </c>
      <c r="J117" s="92">
        <f>E117-'Table 1.1'!H20</f>
        <v>0</v>
      </c>
      <c r="K117" s="92">
        <f>F117-'Table 1.1'!I20</f>
        <v>0</v>
      </c>
    </row>
    <row r="118" spans="1:11" ht="3" customHeight="1" x14ac:dyDescent="0.2">
      <c r="A118" s="28"/>
      <c r="B118" s="95"/>
      <c r="C118" s="94"/>
      <c r="D118" s="94"/>
      <c r="E118" s="94"/>
      <c r="F118" s="94"/>
    </row>
    <row r="119" spans="1:11" x14ac:dyDescent="0.2">
      <c r="A119" s="31" t="s">
        <v>114</v>
      </c>
      <c r="B119" s="95"/>
      <c r="C119" s="94"/>
      <c r="D119" s="94"/>
      <c r="E119" s="94"/>
      <c r="F119" s="94"/>
    </row>
    <row r="120" spans="1:11" x14ac:dyDescent="0.2">
      <c r="A120" s="91" t="s">
        <v>115</v>
      </c>
      <c r="B120" s="95">
        <v>41.625</v>
      </c>
      <c r="C120" s="94">
        <v>67</v>
      </c>
      <c r="D120" s="94"/>
      <c r="E120" s="94">
        <v>40.002000000000002</v>
      </c>
      <c r="F120" s="94">
        <v>76</v>
      </c>
    </row>
    <row r="121" spans="1:11" x14ac:dyDescent="0.2">
      <c r="A121" s="91" t="s">
        <v>116</v>
      </c>
      <c r="B121" s="95">
        <v>67.456999999999994</v>
      </c>
      <c r="C121" s="94">
        <v>194</v>
      </c>
      <c r="D121" s="94"/>
      <c r="E121" s="94">
        <v>75.152000000000001</v>
      </c>
      <c r="F121" s="94">
        <v>136</v>
      </c>
    </row>
    <row r="122" spans="1:11" x14ac:dyDescent="0.2">
      <c r="A122" s="91" t="s">
        <v>117</v>
      </c>
      <c r="B122" s="95">
        <v>120.71499999999867</v>
      </c>
      <c r="C122" s="94">
        <v>187</v>
      </c>
      <c r="D122" s="94"/>
      <c r="E122" s="94">
        <v>100.51599999999826</v>
      </c>
      <c r="F122" s="94">
        <v>193</v>
      </c>
    </row>
    <row r="123" spans="1:11" x14ac:dyDescent="0.2">
      <c r="A123" s="31" t="s">
        <v>118</v>
      </c>
      <c r="B123" s="98">
        <v>229.79699999999866</v>
      </c>
      <c r="C123" s="99">
        <v>448</v>
      </c>
      <c r="D123" s="99"/>
      <c r="E123" s="99">
        <v>215.66999999999825</v>
      </c>
      <c r="F123" s="99">
        <v>405</v>
      </c>
      <c r="H123" s="92">
        <f>B123-'Table 1.1'!D21</f>
        <v>-52.735000000000582</v>
      </c>
      <c r="I123" s="92">
        <f>C123-'Table 1.1'!E21</f>
        <v>-123.94900000000416</v>
      </c>
      <c r="J123" s="92">
        <f>E123-'Table 1.1'!H21</f>
        <v>-35.968000000000757</v>
      </c>
      <c r="K123" s="92">
        <f>F123-'Table 1.1'!I21</f>
        <v>-198.64700000000448</v>
      </c>
    </row>
    <row r="124" spans="1:11" ht="3" customHeight="1" x14ac:dyDescent="0.2">
      <c r="A124" s="28"/>
      <c r="B124" s="95">
        <v>0</v>
      </c>
      <c r="C124" s="94"/>
      <c r="D124" s="94"/>
      <c r="E124" s="94">
        <v>0</v>
      </c>
      <c r="F124" s="94"/>
    </row>
    <row r="125" spans="1:11" x14ac:dyDescent="0.2">
      <c r="A125" s="31" t="s">
        <v>119</v>
      </c>
      <c r="B125" s="98">
        <f>B47+B80+B106+B108+B110+B115+B117+B123-1</f>
        <v>12331.648221999998</v>
      </c>
      <c r="C125" s="99">
        <v>23373</v>
      </c>
      <c r="D125" s="99"/>
      <c r="E125" s="99">
        <f>E47+E80+E106+E108+E110+E115+E117+E123-1</f>
        <v>11939.58555</v>
      </c>
      <c r="F125" s="99">
        <v>22039</v>
      </c>
      <c r="H125" s="92">
        <f>B125-'Table 1.1'!D22</f>
        <v>-1643.1297780000023</v>
      </c>
      <c r="I125" s="92">
        <f>C125-'Table 1.1'!E22</f>
        <v>-4819.5069999999978</v>
      </c>
      <c r="J125" s="92">
        <f>E125-'Table 1.1'!H22</f>
        <v>-1245.908449999999</v>
      </c>
      <c r="K125" s="92">
        <f>F125-'Table 1.1'!I22</f>
        <v>-4874.0080000000016</v>
      </c>
    </row>
    <row r="126" spans="1:11" x14ac:dyDescent="0.2">
      <c r="B126" s="78"/>
      <c r="C126" s="78"/>
      <c r="D126" s="78"/>
      <c r="E126" s="78"/>
      <c r="F126" s="78"/>
    </row>
    <row r="127" spans="1:11" x14ac:dyDescent="0.2">
      <c r="B127" s="78"/>
      <c r="C127" s="78"/>
      <c r="D127" s="78"/>
      <c r="E127" s="78"/>
      <c r="F127" s="78"/>
    </row>
  </sheetData>
  <mergeCells count="8">
    <mergeCell ref="A1:F1"/>
    <mergeCell ref="A2:F2"/>
    <mergeCell ref="A83:F83"/>
    <mergeCell ref="A84:F84"/>
    <mergeCell ref="B86:C86"/>
    <mergeCell ref="E86:F86"/>
    <mergeCell ref="B4:C4"/>
    <mergeCell ref="E4:F4"/>
  </mergeCells>
  <phoneticPr fontId="0" type="noConversion"/>
  <pageMargins left="0.75" right="0.75" top="1" bottom="1" header="0.5" footer="0.5"/>
  <pageSetup paperSize="9" scale="61" fitToHeight="0"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M119"/>
  <sheetViews>
    <sheetView showGridLines="0" workbookViewId="0">
      <selection activeCell="J27" sqref="J27"/>
    </sheetView>
  </sheetViews>
  <sheetFormatPr defaultRowHeight="12.75" x14ac:dyDescent="0.2"/>
  <cols>
    <col min="1" max="1" width="50.7109375" customWidth="1"/>
    <col min="2" max="3" width="10.7109375" customWidth="1"/>
    <col min="4" max="4" width="2.7109375" customWidth="1"/>
    <col min="5" max="6" width="10.7109375" customWidth="1"/>
    <col min="11" max="11" width="10.140625" bestFit="1" customWidth="1"/>
    <col min="12" max="12" width="18.7109375" bestFit="1" customWidth="1"/>
    <col min="13" max="13" width="18.7109375" customWidth="1"/>
  </cols>
  <sheetData>
    <row r="1" spans="1:8" ht="15.75" x14ac:dyDescent="0.25">
      <c r="A1" s="672" t="s">
        <v>193</v>
      </c>
      <c r="B1" s="672"/>
      <c r="C1" s="672"/>
      <c r="D1" s="672"/>
      <c r="E1" s="672"/>
      <c r="F1" s="672"/>
    </row>
    <row r="2" spans="1:8" x14ac:dyDescent="0.2">
      <c r="A2" s="705" t="s">
        <v>120</v>
      </c>
      <c r="B2" s="705"/>
      <c r="C2" s="705"/>
      <c r="D2" s="705"/>
      <c r="E2" s="705"/>
      <c r="F2" s="705"/>
    </row>
    <row r="3" spans="1:8" ht="3" customHeight="1" x14ac:dyDescent="0.2">
      <c r="A3" s="66"/>
      <c r="B3" s="62"/>
      <c r="C3" s="62"/>
      <c r="D3" s="62"/>
      <c r="E3" s="62"/>
      <c r="F3" s="62"/>
    </row>
    <row r="4" spans="1:8" x14ac:dyDescent="0.2">
      <c r="A4" s="111"/>
      <c r="B4" s="708" t="s">
        <v>491</v>
      </c>
      <c r="C4" s="708"/>
      <c r="D4" s="112"/>
      <c r="E4" s="708" t="s">
        <v>261</v>
      </c>
      <c r="F4" s="708"/>
    </row>
    <row r="5" spans="1:8" x14ac:dyDescent="0.2">
      <c r="A5" s="46"/>
      <c r="B5" s="100" t="s">
        <v>496</v>
      </c>
      <c r="C5" s="101"/>
      <c r="D5" s="101"/>
      <c r="E5" s="102" t="s">
        <v>496</v>
      </c>
      <c r="F5" s="101"/>
    </row>
    <row r="6" spans="1:8" x14ac:dyDescent="0.2">
      <c r="A6" s="46"/>
      <c r="B6" s="100" t="s">
        <v>70</v>
      </c>
      <c r="C6" s="102" t="s">
        <v>493</v>
      </c>
      <c r="D6" s="103"/>
      <c r="E6" s="102" t="s">
        <v>70</v>
      </c>
      <c r="F6" s="102"/>
    </row>
    <row r="7" spans="1:8" x14ac:dyDescent="0.2">
      <c r="A7" s="46"/>
      <c r="B7" s="104" t="s">
        <v>492</v>
      </c>
      <c r="C7" s="102" t="s">
        <v>498</v>
      </c>
      <c r="D7" s="102"/>
      <c r="E7" s="105" t="s">
        <v>492</v>
      </c>
      <c r="F7" s="102" t="s">
        <v>263</v>
      </c>
    </row>
    <row r="8" spans="1:8" x14ac:dyDescent="0.2">
      <c r="A8" s="46"/>
      <c r="B8" s="106" t="s">
        <v>0</v>
      </c>
      <c r="C8" s="103" t="s">
        <v>0</v>
      </c>
      <c r="D8" s="103"/>
      <c r="E8" s="103" t="s">
        <v>0</v>
      </c>
      <c r="F8" s="103" t="s">
        <v>0</v>
      </c>
    </row>
    <row r="9" spans="1:8" x14ac:dyDescent="0.2">
      <c r="A9" s="31" t="s">
        <v>71</v>
      </c>
      <c r="B9" s="36"/>
      <c r="C9" s="15"/>
      <c r="D9" s="15"/>
      <c r="E9" s="15"/>
      <c r="F9" s="15"/>
    </row>
    <row r="10" spans="1:8" x14ac:dyDescent="0.2">
      <c r="A10" s="28" t="s">
        <v>72</v>
      </c>
      <c r="B10" s="87"/>
      <c r="C10" s="86"/>
      <c r="D10" s="86"/>
      <c r="E10" s="86"/>
      <c r="F10" s="86"/>
      <c r="H10" s="61"/>
    </row>
    <row r="11" spans="1:8" x14ac:dyDescent="0.2">
      <c r="A11" s="90" t="s">
        <v>73</v>
      </c>
      <c r="B11" s="96">
        <v>1272.605</v>
      </c>
      <c r="C11" s="97">
        <v>2586.424</v>
      </c>
      <c r="D11" s="97"/>
      <c r="E11" s="97">
        <v>1149.796</v>
      </c>
      <c r="F11" s="97">
        <v>2241</v>
      </c>
      <c r="G11" s="116"/>
      <c r="H11" s="61"/>
    </row>
    <row r="12" spans="1:8" ht="3" customHeight="1" x14ac:dyDescent="0.2">
      <c r="A12" s="28"/>
      <c r="B12" s="95"/>
      <c r="C12" s="94"/>
      <c r="D12" s="94"/>
      <c r="E12" s="94"/>
      <c r="F12" s="94"/>
      <c r="G12" s="116"/>
      <c r="H12" s="61"/>
    </row>
    <row r="13" spans="1:8" x14ac:dyDescent="0.2">
      <c r="A13" s="28" t="s">
        <v>74</v>
      </c>
      <c r="B13" s="95"/>
      <c r="C13" s="94"/>
      <c r="D13" s="94"/>
      <c r="E13" s="94"/>
      <c r="F13" s="94"/>
      <c r="G13" s="116"/>
      <c r="H13" s="61"/>
    </row>
    <row r="14" spans="1:8" x14ac:dyDescent="0.2">
      <c r="A14" s="90" t="s">
        <v>75</v>
      </c>
      <c r="B14" s="96">
        <v>491.702</v>
      </c>
      <c r="C14" s="97">
        <v>482.16500000000002</v>
      </c>
      <c r="D14" s="97"/>
      <c r="E14" s="97">
        <v>463.01600000000002</v>
      </c>
      <c r="F14" s="97">
        <v>484</v>
      </c>
      <c r="G14" s="116"/>
      <c r="H14" s="61"/>
    </row>
    <row r="15" spans="1:8" ht="3" customHeight="1" x14ac:dyDescent="0.2">
      <c r="A15" s="91"/>
      <c r="B15" s="95">
        <v>0</v>
      </c>
      <c r="C15" s="94"/>
      <c r="D15" s="94"/>
      <c r="E15" s="94">
        <v>0</v>
      </c>
      <c r="F15" s="94">
        <v>0</v>
      </c>
      <c r="G15" s="116"/>
      <c r="H15" s="61"/>
    </row>
    <row r="16" spans="1:8" x14ac:dyDescent="0.2">
      <c r="A16" s="91" t="s">
        <v>76</v>
      </c>
      <c r="B16" s="95">
        <v>600.91</v>
      </c>
      <c r="C16" s="94">
        <v>1254.3</v>
      </c>
      <c r="D16" s="94"/>
      <c r="E16" s="94">
        <v>690.31899999999996</v>
      </c>
      <c r="F16" s="94">
        <v>1551</v>
      </c>
      <c r="G16" s="116"/>
      <c r="H16" s="61"/>
    </row>
    <row r="17" spans="1:8" x14ac:dyDescent="0.2">
      <c r="A17" s="91" t="s">
        <v>77</v>
      </c>
      <c r="B17" s="95">
        <v>31.395</v>
      </c>
      <c r="C17" s="94">
        <v>45.5</v>
      </c>
      <c r="D17" s="94"/>
      <c r="E17" s="94">
        <v>52.212000000000003</v>
      </c>
      <c r="F17" s="94">
        <v>87</v>
      </c>
      <c r="G17" s="116"/>
      <c r="H17" s="61"/>
    </row>
    <row r="18" spans="1:8" x14ac:dyDescent="0.2">
      <c r="A18" s="90" t="s">
        <v>78</v>
      </c>
      <c r="B18" s="96">
        <v>632.30499999999995</v>
      </c>
      <c r="C18" s="97">
        <v>1299.8</v>
      </c>
      <c r="D18" s="97"/>
      <c r="E18" s="97">
        <v>742.53099999999995</v>
      </c>
      <c r="F18" s="97">
        <v>1639</v>
      </c>
      <c r="G18" s="116"/>
      <c r="H18" s="61"/>
    </row>
    <row r="19" spans="1:8" ht="3" customHeight="1" x14ac:dyDescent="0.2">
      <c r="A19" s="91"/>
      <c r="B19" s="95"/>
      <c r="C19" s="94"/>
      <c r="D19" s="94"/>
      <c r="E19" s="94"/>
      <c r="F19" s="94"/>
      <c r="G19" s="116"/>
      <c r="H19" s="61"/>
    </row>
    <row r="20" spans="1:8" x14ac:dyDescent="0.2">
      <c r="A20" s="91" t="s">
        <v>79</v>
      </c>
      <c r="B20" s="95">
        <v>0</v>
      </c>
      <c r="C20" s="94">
        <v>0</v>
      </c>
      <c r="D20" s="94"/>
      <c r="E20" s="94">
        <v>0</v>
      </c>
      <c r="F20" s="94">
        <v>0</v>
      </c>
      <c r="G20" s="116"/>
      <c r="H20" s="61"/>
    </row>
    <row r="21" spans="1:8" x14ac:dyDescent="0.2">
      <c r="A21" s="91" t="s">
        <v>80</v>
      </c>
      <c r="B21" s="95">
        <v>78.207999999999998</v>
      </c>
      <c r="C21" s="94">
        <v>79.400000000000006</v>
      </c>
      <c r="D21" s="94"/>
      <c r="E21" s="94">
        <v>67.866</v>
      </c>
      <c r="F21" s="94">
        <v>78</v>
      </c>
      <c r="G21" s="116"/>
      <c r="H21" s="61"/>
    </row>
    <row r="22" spans="1:8" x14ac:dyDescent="0.2">
      <c r="A22" s="91" t="s">
        <v>81</v>
      </c>
      <c r="B22" s="95">
        <v>132.292</v>
      </c>
      <c r="C22" s="94">
        <v>201.19399999999999</v>
      </c>
      <c r="D22" s="94"/>
      <c r="E22" s="94">
        <v>109.53700000000001</v>
      </c>
      <c r="F22" s="94">
        <v>165</v>
      </c>
      <c r="G22" s="116"/>
      <c r="H22" s="61"/>
    </row>
    <row r="23" spans="1:8" x14ac:dyDescent="0.2">
      <c r="A23" s="91" t="s">
        <v>82</v>
      </c>
      <c r="B23" s="95">
        <v>0</v>
      </c>
      <c r="C23" s="94">
        <v>1.5489999999999999</v>
      </c>
      <c r="D23" s="94"/>
      <c r="E23" s="94">
        <v>0.97599999999999998</v>
      </c>
      <c r="F23" s="94">
        <v>1</v>
      </c>
      <c r="G23" s="116"/>
      <c r="H23" s="61"/>
    </row>
    <row r="24" spans="1:8" x14ac:dyDescent="0.2">
      <c r="A24" s="90" t="s">
        <v>83</v>
      </c>
      <c r="B24" s="96">
        <v>211.19799999999998</v>
      </c>
      <c r="C24" s="97">
        <v>282.16299999999995</v>
      </c>
      <c r="D24" s="97"/>
      <c r="E24" s="97">
        <v>178.80799999999999</v>
      </c>
      <c r="F24" s="97">
        <v>245</v>
      </c>
      <c r="G24" s="116"/>
      <c r="H24" s="61"/>
    </row>
    <row r="25" spans="1:8" ht="3" customHeight="1" x14ac:dyDescent="0.2">
      <c r="A25" s="28"/>
      <c r="B25" s="95"/>
      <c r="C25" s="94"/>
      <c r="D25" s="94"/>
      <c r="E25" s="94"/>
      <c r="F25" s="94"/>
      <c r="G25" s="116"/>
      <c r="H25" s="61"/>
    </row>
    <row r="26" spans="1:8" x14ac:dyDescent="0.2">
      <c r="A26" s="28" t="s">
        <v>84</v>
      </c>
      <c r="B26" s="95"/>
      <c r="C26" s="94"/>
      <c r="D26" s="94"/>
      <c r="E26" s="94"/>
      <c r="F26" s="94"/>
      <c r="G26" s="116"/>
      <c r="H26" s="61"/>
    </row>
    <row r="27" spans="1:8" x14ac:dyDescent="0.2">
      <c r="A27" s="91" t="s">
        <v>85</v>
      </c>
      <c r="B27" s="95">
        <v>0</v>
      </c>
      <c r="C27" s="94">
        <v>0</v>
      </c>
      <c r="D27" s="94"/>
      <c r="E27" s="94">
        <v>0</v>
      </c>
      <c r="F27" s="94">
        <v>0</v>
      </c>
      <c r="G27" s="116"/>
      <c r="H27" s="61"/>
    </row>
    <row r="28" spans="1:8" x14ac:dyDescent="0.2">
      <c r="A28" s="91" t="s">
        <v>86</v>
      </c>
      <c r="B28" s="95">
        <v>0</v>
      </c>
      <c r="C28" s="94">
        <v>0.5</v>
      </c>
      <c r="D28" s="94"/>
      <c r="E28" s="94">
        <v>0</v>
      </c>
      <c r="F28" s="94">
        <v>0</v>
      </c>
      <c r="G28" s="116"/>
      <c r="H28" s="61"/>
    </row>
    <row r="29" spans="1:8" x14ac:dyDescent="0.2">
      <c r="A29" s="91" t="s">
        <v>87</v>
      </c>
      <c r="B29" s="95">
        <v>47.088000000000001</v>
      </c>
      <c r="C29" s="94">
        <v>112</v>
      </c>
      <c r="D29" s="94"/>
      <c r="E29" s="94">
        <v>46.12</v>
      </c>
      <c r="F29" s="94">
        <v>92</v>
      </c>
      <c r="G29" s="116"/>
      <c r="H29" s="61"/>
    </row>
    <row r="30" spans="1:8" x14ac:dyDescent="0.2">
      <c r="A30" s="91" t="s">
        <v>88</v>
      </c>
      <c r="B30" s="95">
        <v>0</v>
      </c>
      <c r="C30" s="94">
        <v>0</v>
      </c>
      <c r="D30" s="94"/>
      <c r="E30" s="94">
        <v>0</v>
      </c>
      <c r="F30" s="94">
        <v>0</v>
      </c>
      <c r="G30" s="116"/>
      <c r="H30" s="61"/>
    </row>
    <row r="31" spans="1:8" x14ac:dyDescent="0.2">
      <c r="A31" s="91" t="s">
        <v>31</v>
      </c>
      <c r="B31" s="95">
        <f>'Table 2.1'!B31</f>
        <v>20</v>
      </c>
      <c r="C31" s="94"/>
      <c r="D31" s="94"/>
      <c r="E31" s="94"/>
      <c r="F31" s="94"/>
      <c r="G31" s="116"/>
      <c r="H31" s="61"/>
    </row>
    <row r="32" spans="1:8" x14ac:dyDescent="0.2">
      <c r="A32" s="90" t="s">
        <v>89</v>
      </c>
      <c r="B32" s="96">
        <v>67.259999999999991</v>
      </c>
      <c r="C32" s="97">
        <v>112.5</v>
      </c>
      <c r="D32" s="97"/>
      <c r="E32" s="97">
        <v>46.284999999999997</v>
      </c>
      <c r="F32" s="97">
        <v>92</v>
      </c>
      <c r="G32" s="116"/>
      <c r="H32" s="61"/>
    </row>
    <row r="33" spans="1:13" ht="3" customHeight="1" x14ac:dyDescent="0.2">
      <c r="A33" s="91"/>
      <c r="B33" s="95">
        <v>0</v>
      </c>
      <c r="C33" s="94"/>
      <c r="D33" s="94"/>
      <c r="E33" s="94">
        <v>0</v>
      </c>
      <c r="F33" s="94">
        <v>0</v>
      </c>
      <c r="G33" s="116"/>
      <c r="H33" s="61"/>
    </row>
    <row r="34" spans="1:13" x14ac:dyDescent="0.2">
      <c r="A34" s="91" t="s">
        <v>90</v>
      </c>
      <c r="B34" s="95">
        <v>224.84700000000001</v>
      </c>
      <c r="C34" s="94">
        <v>431.4</v>
      </c>
      <c r="D34" s="94"/>
      <c r="E34" s="94">
        <v>207.81700000000001</v>
      </c>
      <c r="F34" s="94">
        <v>404</v>
      </c>
      <c r="G34" s="116"/>
      <c r="H34" s="61"/>
    </row>
    <row r="35" spans="1:13" x14ac:dyDescent="0.2">
      <c r="A35" s="91" t="s">
        <v>31</v>
      </c>
      <c r="B35" s="95">
        <v>16.234999999999999</v>
      </c>
      <c r="C35" s="94">
        <v>22.006</v>
      </c>
      <c r="D35" s="94"/>
      <c r="E35" s="94">
        <v>10.699</v>
      </c>
      <c r="F35" s="94">
        <v>23</v>
      </c>
      <c r="G35" s="116"/>
      <c r="H35" s="61"/>
    </row>
    <row r="36" spans="1:13" x14ac:dyDescent="0.2">
      <c r="A36" s="90" t="s">
        <v>91</v>
      </c>
      <c r="B36" s="96">
        <v>241.08199999999999</v>
      </c>
      <c r="C36" s="97">
        <v>453.40599999999995</v>
      </c>
      <c r="D36" s="97"/>
      <c r="E36" s="97">
        <v>218.51600000000002</v>
      </c>
      <c r="F36" s="97">
        <v>428</v>
      </c>
      <c r="G36" s="116"/>
      <c r="H36" s="61"/>
    </row>
    <row r="37" spans="1:13" ht="3" customHeight="1" x14ac:dyDescent="0.2">
      <c r="A37" s="28"/>
      <c r="B37" s="95"/>
      <c r="C37" s="94"/>
      <c r="D37" s="94"/>
      <c r="E37" s="94"/>
      <c r="F37" s="94"/>
      <c r="G37" s="116"/>
      <c r="H37" s="61"/>
    </row>
    <row r="38" spans="1:13" x14ac:dyDescent="0.2">
      <c r="A38" s="28" t="s">
        <v>92</v>
      </c>
      <c r="B38" s="95"/>
      <c r="C38" s="94"/>
      <c r="D38" s="94"/>
      <c r="E38" s="94"/>
      <c r="F38" s="94"/>
      <c r="G38" s="116"/>
      <c r="H38" s="61"/>
    </row>
    <row r="39" spans="1:13" x14ac:dyDescent="0.2">
      <c r="A39" s="91" t="s">
        <v>93</v>
      </c>
      <c r="B39" s="95">
        <v>167.714</v>
      </c>
      <c r="C39" s="94">
        <v>349.8</v>
      </c>
      <c r="D39" s="94"/>
      <c r="E39" s="94">
        <v>158.82300000000001</v>
      </c>
      <c r="F39" s="94">
        <v>331</v>
      </c>
      <c r="G39" s="116"/>
      <c r="H39" s="61"/>
    </row>
    <row r="40" spans="1:13" x14ac:dyDescent="0.2">
      <c r="A40" s="91" t="s">
        <v>94</v>
      </c>
      <c r="B40" s="95">
        <v>1</v>
      </c>
      <c r="C40" s="94">
        <v>5.0999999999999996</v>
      </c>
      <c r="D40" s="94"/>
      <c r="E40" s="94">
        <v>1.88</v>
      </c>
      <c r="F40" s="94">
        <v>4</v>
      </c>
      <c r="G40" s="116"/>
      <c r="H40" s="61"/>
    </row>
    <row r="41" spans="1:13" x14ac:dyDescent="0.2">
      <c r="A41" s="91" t="s">
        <v>95</v>
      </c>
      <c r="B41" s="95">
        <v>22.062000000000001</v>
      </c>
      <c r="C41" s="94">
        <v>44.82</v>
      </c>
      <c r="D41" s="94"/>
      <c r="E41" s="94">
        <v>21.183</v>
      </c>
      <c r="F41" s="94">
        <v>43</v>
      </c>
      <c r="G41" s="116"/>
      <c r="H41" s="61"/>
    </row>
    <row r="42" spans="1:13" x14ac:dyDescent="0.2">
      <c r="A42" s="91" t="s">
        <v>96</v>
      </c>
      <c r="B42" s="95">
        <v>270.39999999999998</v>
      </c>
      <c r="C42" s="94">
        <v>545.98800000000006</v>
      </c>
      <c r="D42" s="94"/>
      <c r="E42" s="94">
        <v>252.10499999999999</v>
      </c>
      <c r="F42" s="94">
        <v>515</v>
      </c>
      <c r="G42" s="116"/>
      <c r="H42" s="61"/>
    </row>
    <row r="43" spans="1:13" x14ac:dyDescent="0.2">
      <c r="A43" s="90" t="s">
        <v>97</v>
      </c>
      <c r="B43" s="96">
        <v>461.58699999999999</v>
      </c>
      <c r="C43" s="97">
        <v>945.70800000000008</v>
      </c>
      <c r="D43" s="97"/>
      <c r="E43" s="97">
        <v>433.99099999999999</v>
      </c>
      <c r="F43" s="97">
        <v>895</v>
      </c>
      <c r="G43" s="116"/>
      <c r="H43" s="61"/>
    </row>
    <row r="44" spans="1:13" ht="3" customHeight="1" x14ac:dyDescent="0.2">
      <c r="A44" s="90"/>
      <c r="B44" s="96"/>
      <c r="C44" s="97"/>
      <c r="D44" s="97"/>
      <c r="E44" s="97"/>
      <c r="F44" s="97"/>
      <c r="G44" s="116"/>
      <c r="H44" s="61"/>
    </row>
    <row r="45" spans="1:13" x14ac:dyDescent="0.2">
      <c r="A45" s="90" t="s">
        <v>266</v>
      </c>
      <c r="B45" s="96">
        <v>350</v>
      </c>
      <c r="C45" s="97">
        <v>0</v>
      </c>
      <c r="D45" s="97"/>
      <c r="E45" s="97">
        <v>0</v>
      </c>
      <c r="F45" s="97">
        <v>0</v>
      </c>
      <c r="G45" s="116"/>
      <c r="H45" s="61"/>
    </row>
    <row r="46" spans="1:13" ht="3" customHeight="1" x14ac:dyDescent="0.2">
      <c r="A46" s="28"/>
      <c r="B46" s="95"/>
      <c r="C46" s="94"/>
      <c r="D46" s="94"/>
      <c r="E46" s="94"/>
      <c r="F46" s="94"/>
      <c r="G46" s="116"/>
      <c r="H46" s="61"/>
    </row>
    <row r="47" spans="1:13" x14ac:dyDescent="0.2">
      <c r="A47" s="31" t="s">
        <v>98</v>
      </c>
      <c r="B47" s="98">
        <f>B11+B18+B14+B24+B36+B32+B43+B45</f>
        <v>3727.739</v>
      </c>
      <c r="C47" s="118">
        <f>C11+C18+C14+C24+C36+C32+C43+C45</f>
        <v>6162.1659999999993</v>
      </c>
      <c r="D47" s="118"/>
      <c r="E47" s="118">
        <f>E11+E18+E14+E24+E36+E32+E43+E45</f>
        <v>3232.9429999999998</v>
      </c>
      <c r="F47" s="118">
        <f>F11+F18+F14+F24+F36+F32+F43+F45+2</f>
        <v>6026</v>
      </c>
      <c r="G47" s="116"/>
      <c r="H47" s="92">
        <f>B47-'Table 1.5'!D11</f>
        <v>-727.74399999999923</v>
      </c>
      <c r="I47" s="92">
        <f>C47-'Table 1.5'!E11</f>
        <v>-1835.5680000000002</v>
      </c>
      <c r="J47" s="92"/>
      <c r="K47" s="92">
        <f>E47-'Table 1.5'!H11</f>
        <v>-1384.4810000000011</v>
      </c>
      <c r="L47" s="92">
        <f>F47-'Table 1.5'!I11</f>
        <v>-2091.1009999999997</v>
      </c>
      <c r="M47" s="92"/>
    </row>
    <row r="48" spans="1:13" ht="3" customHeight="1" x14ac:dyDescent="0.2">
      <c r="A48" s="28"/>
      <c r="B48" s="95"/>
      <c r="C48" s="94"/>
      <c r="D48" s="94"/>
      <c r="E48" s="94"/>
      <c r="F48" s="94"/>
    </row>
    <row r="49" spans="1:7" x14ac:dyDescent="0.2">
      <c r="A49" s="31" t="s">
        <v>99</v>
      </c>
      <c r="B49" s="95"/>
      <c r="C49" s="94"/>
      <c r="D49" s="94"/>
      <c r="E49" s="94"/>
      <c r="F49" s="94"/>
    </row>
    <row r="50" spans="1:7" x14ac:dyDescent="0.2">
      <c r="A50" s="28" t="s">
        <v>100</v>
      </c>
      <c r="B50" s="95"/>
      <c r="C50" s="94"/>
      <c r="D50" s="94"/>
      <c r="E50" s="94"/>
      <c r="F50" s="94"/>
    </row>
    <row r="51" spans="1:7" x14ac:dyDescent="0.2">
      <c r="A51" s="91" t="s">
        <v>244</v>
      </c>
      <c r="B51" s="95">
        <f>'Table 2.1'!B51</f>
        <v>1667.077</v>
      </c>
      <c r="C51" s="94">
        <f>'Table 2.1'!C51</f>
        <v>3270</v>
      </c>
      <c r="D51" s="94"/>
      <c r="E51" s="94">
        <f>'Table 2.1'!E51</f>
        <v>1686.277</v>
      </c>
      <c r="F51" s="94">
        <f>'Table 2.1'!F51</f>
        <v>3590</v>
      </c>
      <c r="G51" s="86"/>
    </row>
    <row r="52" spans="1:7" x14ac:dyDescent="0.2">
      <c r="A52" s="91" t="s">
        <v>245</v>
      </c>
      <c r="B52" s="95">
        <f>'Table 2.1'!B52</f>
        <v>474.83</v>
      </c>
      <c r="C52" s="94">
        <f>'Table 2.1'!C52</f>
        <v>869</v>
      </c>
      <c r="D52" s="94"/>
      <c r="E52" s="94">
        <f>'Table 2.1'!E52</f>
        <v>343.56099999999998</v>
      </c>
      <c r="F52" s="94">
        <f>'Table 2.1'!F52</f>
        <v>897</v>
      </c>
      <c r="G52" s="86"/>
    </row>
    <row r="53" spans="1:7" x14ac:dyDescent="0.2">
      <c r="A53" s="91" t="s">
        <v>246</v>
      </c>
      <c r="B53" s="95">
        <f>'Table 2.1'!B53</f>
        <v>23.498999999999999</v>
      </c>
      <c r="C53" s="94">
        <f>'Table 2.1'!C53</f>
        <v>48</v>
      </c>
      <c r="D53" s="94"/>
      <c r="E53" s="94">
        <f>'Table 2.1'!E53</f>
        <v>21.686</v>
      </c>
      <c r="F53" s="94">
        <f>'Table 2.1'!F53</f>
        <v>50</v>
      </c>
      <c r="G53" s="86"/>
    </row>
    <row r="54" spans="1:7" ht="3" customHeight="1" x14ac:dyDescent="0.2">
      <c r="A54" s="28"/>
      <c r="B54" s="95"/>
      <c r="C54" s="94"/>
      <c r="D54" s="94"/>
      <c r="E54" s="94"/>
      <c r="F54" s="94"/>
      <c r="G54" s="86"/>
    </row>
    <row r="55" spans="1:7" x14ac:dyDescent="0.2">
      <c r="A55" s="28" t="s">
        <v>247</v>
      </c>
      <c r="B55" s="95"/>
      <c r="C55" s="94"/>
      <c r="D55" s="94"/>
      <c r="E55" s="94"/>
      <c r="F55" s="94"/>
      <c r="G55" s="86"/>
    </row>
    <row r="56" spans="1:7" x14ac:dyDescent="0.2">
      <c r="A56" s="91" t="s">
        <v>102</v>
      </c>
      <c r="B56" s="95">
        <f>'Table 2.1'!B56</f>
        <v>402.68</v>
      </c>
      <c r="C56" s="94">
        <f>'Table 2.1'!C56</f>
        <v>712</v>
      </c>
      <c r="D56" s="94"/>
      <c r="E56" s="94">
        <f>'Table 2.1'!E56</f>
        <v>417.04700000000003</v>
      </c>
      <c r="F56" s="94">
        <f>'Table 2.1'!F56</f>
        <v>769</v>
      </c>
      <c r="G56" s="86"/>
    </row>
    <row r="57" spans="1:7" x14ac:dyDescent="0.2">
      <c r="A57" s="91" t="s">
        <v>103</v>
      </c>
      <c r="B57" s="95">
        <f>'Table 2.1'!B57</f>
        <v>92.105999999999995</v>
      </c>
      <c r="C57" s="94">
        <f>'Table 2.1'!C57</f>
        <v>110</v>
      </c>
      <c r="D57" s="94"/>
      <c r="E57" s="94">
        <f>'Table 2.1'!E57</f>
        <v>84.917000000000002</v>
      </c>
      <c r="F57" s="94">
        <f>'Table 2.1'!F57</f>
        <v>136</v>
      </c>
      <c r="G57" s="86"/>
    </row>
    <row r="58" spans="1:7" x14ac:dyDescent="0.2">
      <c r="A58" s="91" t="s">
        <v>104</v>
      </c>
      <c r="B58" s="95">
        <f>'Table 2.1'!B58</f>
        <v>60.956000000000003</v>
      </c>
      <c r="C58" s="94">
        <f>'Table 2.1'!C58</f>
        <v>72</v>
      </c>
      <c r="D58" s="94"/>
      <c r="E58" s="94">
        <f>'Table 2.1'!E58</f>
        <v>56.124000000000002</v>
      </c>
      <c r="F58" s="94">
        <f>'Table 2.1'!F58</f>
        <v>90</v>
      </c>
      <c r="G58" s="86"/>
    </row>
    <row r="59" spans="1:7" x14ac:dyDescent="0.2">
      <c r="A59" s="91" t="s">
        <v>248</v>
      </c>
      <c r="B59" s="95">
        <f>'Table 2.1'!B59</f>
        <v>25.428000000000001</v>
      </c>
      <c r="C59" s="94">
        <f>'Table 2.1'!C59</f>
        <v>26</v>
      </c>
      <c r="D59" s="94"/>
      <c r="E59" s="94">
        <f>'Table 2.1'!E59</f>
        <v>87.581000000000003</v>
      </c>
      <c r="F59" s="94">
        <f>'Table 2.1'!F59</f>
        <v>168</v>
      </c>
      <c r="G59" s="86"/>
    </row>
    <row r="60" spans="1:7" x14ac:dyDescent="0.2">
      <c r="A60" s="91" t="s">
        <v>31</v>
      </c>
      <c r="B60" s="95">
        <f>'Table 2.1'!B60</f>
        <v>0</v>
      </c>
      <c r="C60" s="94">
        <f>'Table 2.1'!C60</f>
        <v>25</v>
      </c>
      <c r="D60" s="94"/>
      <c r="E60" s="94">
        <f>'Table 2.1'!E60</f>
        <v>0</v>
      </c>
      <c r="F60" s="94">
        <f>'Table 2.1'!F60</f>
        <v>0</v>
      </c>
      <c r="G60" s="86"/>
    </row>
    <row r="61" spans="1:7" ht="3" customHeight="1" x14ac:dyDescent="0.2">
      <c r="A61" s="28"/>
      <c r="B61" s="95"/>
      <c r="C61" s="94"/>
      <c r="D61" s="94"/>
      <c r="E61" s="94"/>
      <c r="F61" s="94"/>
      <c r="G61" s="86"/>
    </row>
    <row r="62" spans="1:7" x14ac:dyDescent="0.2">
      <c r="A62" s="28" t="s">
        <v>249</v>
      </c>
      <c r="B62" s="95"/>
      <c r="C62" s="94"/>
      <c r="D62" s="94"/>
      <c r="E62" s="94"/>
      <c r="F62" s="94"/>
      <c r="G62" s="86"/>
    </row>
    <row r="63" spans="1:7" x14ac:dyDescent="0.2">
      <c r="A63" s="91" t="s">
        <v>251</v>
      </c>
      <c r="B63" s="95">
        <f>'Table 2.1'!B63</f>
        <v>614.99800000000005</v>
      </c>
      <c r="C63" s="94">
        <f>'Table 2.1'!C63</f>
        <v>1230</v>
      </c>
      <c r="D63" s="94"/>
      <c r="E63" s="94">
        <f>'Table 2.1'!E63</f>
        <v>567.79200000000003</v>
      </c>
      <c r="F63" s="94">
        <f>'Table 2.1'!F63</f>
        <v>1136</v>
      </c>
      <c r="G63" s="86"/>
    </row>
    <row r="64" spans="1:7" x14ac:dyDescent="0.2">
      <c r="A64" s="91" t="s">
        <v>250</v>
      </c>
      <c r="B64" s="95">
        <f>'Table 2.1'!B64</f>
        <v>102.506</v>
      </c>
      <c r="C64" s="94">
        <f>'Table 2.1'!C64</f>
        <v>353</v>
      </c>
      <c r="D64" s="94"/>
      <c r="E64" s="94">
        <f>'Table 2.1'!E64</f>
        <v>164.59098600000002</v>
      </c>
      <c r="F64" s="94">
        <f>'Table 2.1'!F64</f>
        <v>329</v>
      </c>
      <c r="G64" s="86"/>
    </row>
    <row r="65" spans="1:13" x14ac:dyDescent="0.2">
      <c r="A65" s="91" t="s">
        <v>252</v>
      </c>
      <c r="B65" s="95">
        <f>'Table 2.1'!B65</f>
        <v>29.440999999999999</v>
      </c>
      <c r="C65" s="94">
        <f>'Table 2.1'!C65</f>
        <v>135</v>
      </c>
      <c r="D65" s="94"/>
      <c r="E65" s="94">
        <f>'Table 2.1'!E65</f>
        <v>65.866835999999992</v>
      </c>
      <c r="F65" s="94">
        <f>'Table 2.1'!F65</f>
        <v>132</v>
      </c>
      <c r="G65" s="86"/>
    </row>
    <row r="66" spans="1:13" x14ac:dyDescent="0.2">
      <c r="A66" s="91" t="s">
        <v>253</v>
      </c>
      <c r="B66" s="95">
        <f>'Table 2.1'!B66</f>
        <v>11.225</v>
      </c>
      <c r="C66" s="94">
        <f>'Table 2.1'!C66</f>
        <v>95</v>
      </c>
      <c r="D66" s="94"/>
      <c r="E66" s="94">
        <f>'Table 2.1'!E66</f>
        <v>38.774190000000004</v>
      </c>
      <c r="F66" s="94">
        <f>'Table 2.1'!F66</f>
        <v>78</v>
      </c>
      <c r="G66" s="86"/>
    </row>
    <row r="67" spans="1:13" x14ac:dyDescent="0.2">
      <c r="A67" s="91" t="s">
        <v>260</v>
      </c>
      <c r="B67" s="95">
        <f>'Table 2.1'!B67</f>
        <v>10.561999999999999</v>
      </c>
      <c r="C67" s="94">
        <f>'Table 2.1'!C67</f>
        <v>127</v>
      </c>
      <c r="D67" s="94"/>
      <c r="E67" s="94">
        <f>'Table 2.1'!E67</f>
        <v>62.474550000000001</v>
      </c>
      <c r="F67" s="94">
        <f>'Table 2.1'!F67</f>
        <v>125</v>
      </c>
      <c r="G67" s="86"/>
    </row>
    <row r="68" spans="1:13" ht="3" customHeight="1" x14ac:dyDescent="0.2">
      <c r="A68" s="28"/>
      <c r="B68" s="95"/>
      <c r="C68" s="94"/>
      <c r="D68" s="94"/>
      <c r="E68" s="94"/>
      <c r="F68" s="94"/>
      <c r="G68" s="86"/>
    </row>
    <row r="69" spans="1:13" x14ac:dyDescent="0.2">
      <c r="A69" s="28" t="s">
        <v>254</v>
      </c>
      <c r="B69" s="95"/>
      <c r="C69" s="94"/>
      <c r="D69" s="94"/>
      <c r="E69" s="94"/>
      <c r="F69" s="94"/>
      <c r="G69" s="86"/>
    </row>
    <row r="70" spans="1:13" x14ac:dyDescent="0.2">
      <c r="A70" s="91" t="s">
        <v>255</v>
      </c>
      <c r="B70" s="95">
        <f>'Table 2.1'!B70</f>
        <v>0</v>
      </c>
      <c r="C70" s="94">
        <f>'Table 2.1'!C70</f>
        <v>0</v>
      </c>
      <c r="D70" s="94"/>
      <c r="E70" s="94">
        <f>'Table 2.1'!E70</f>
        <v>69.695630999999992</v>
      </c>
      <c r="F70" s="94">
        <f>'Table 2.1'!F70</f>
        <v>70</v>
      </c>
      <c r="G70" s="86"/>
    </row>
    <row r="71" spans="1:13" x14ac:dyDescent="0.2">
      <c r="A71" s="91" t="s">
        <v>256</v>
      </c>
      <c r="B71" s="95">
        <f>'Table 2.1'!B71</f>
        <v>0</v>
      </c>
      <c r="C71" s="94">
        <f>'Table 2.1'!C71</f>
        <v>0</v>
      </c>
      <c r="D71" s="94"/>
      <c r="E71" s="94">
        <f>'Table 2.1'!E71</f>
        <v>10.14</v>
      </c>
      <c r="F71" s="94">
        <f>'Table 2.1'!F71</f>
        <v>20</v>
      </c>
      <c r="G71" s="86"/>
    </row>
    <row r="72" spans="1:13" x14ac:dyDescent="0.2">
      <c r="A72" s="91" t="s">
        <v>257</v>
      </c>
      <c r="B72" s="95">
        <f>'Table 2.1'!B72</f>
        <v>0</v>
      </c>
      <c r="C72" s="94">
        <f>'Table 2.1'!C72</f>
        <v>0</v>
      </c>
      <c r="D72" s="94"/>
      <c r="E72" s="94">
        <f>'Table 2.1'!E72</f>
        <v>0</v>
      </c>
      <c r="F72" s="94">
        <f>'Table 2.1'!F72</f>
        <v>5</v>
      </c>
      <c r="G72" s="86"/>
    </row>
    <row r="73" spans="1:13" ht="3" customHeight="1" x14ac:dyDescent="0.2">
      <c r="A73" s="28"/>
      <c r="B73" s="95"/>
      <c r="C73" s="94"/>
      <c r="D73" s="94"/>
      <c r="E73" s="94"/>
      <c r="F73" s="94"/>
      <c r="G73" s="86"/>
    </row>
    <row r="74" spans="1:13" x14ac:dyDescent="0.2">
      <c r="A74" s="28" t="s">
        <v>258</v>
      </c>
      <c r="B74" s="95"/>
      <c r="C74" s="94"/>
      <c r="D74" s="94"/>
      <c r="E74" s="94"/>
      <c r="F74" s="94"/>
      <c r="G74" s="86"/>
    </row>
    <row r="75" spans="1:13" x14ac:dyDescent="0.2">
      <c r="A75" s="91" t="s">
        <v>262</v>
      </c>
      <c r="B75" s="95">
        <f>'Table 2.1'!B75</f>
        <v>165.72499999999999</v>
      </c>
      <c r="C75" s="94">
        <f>'Table 2.1'!C75</f>
        <v>368</v>
      </c>
      <c r="D75" s="94"/>
      <c r="E75" s="94">
        <f>'Table 2.1'!E75</f>
        <v>162.172</v>
      </c>
      <c r="F75" s="94">
        <f>'Table 2.1'!F75</f>
        <v>318</v>
      </c>
      <c r="G75" s="86"/>
    </row>
    <row r="76" spans="1:13" x14ac:dyDescent="0.2">
      <c r="A76" s="91" t="s">
        <v>256</v>
      </c>
      <c r="B76" s="95">
        <f>'Table 2.1'!B76</f>
        <v>52</v>
      </c>
      <c r="C76" s="94">
        <f>'Table 2.1'!C76</f>
        <v>16</v>
      </c>
      <c r="D76" s="94"/>
      <c r="E76" s="94">
        <f>'Table 2.1'!E76</f>
        <v>71</v>
      </c>
      <c r="F76" s="94">
        <f>'Table 2.1'!F76</f>
        <v>23</v>
      </c>
      <c r="G76" s="86"/>
    </row>
    <row r="77" spans="1:13" x14ac:dyDescent="0.2">
      <c r="A77" s="91" t="s">
        <v>101</v>
      </c>
      <c r="B77" s="95">
        <f>'Table 2.1'!B77</f>
        <v>21.611000000000001</v>
      </c>
      <c r="C77" s="94">
        <f>'Table 2.1'!C77</f>
        <v>66</v>
      </c>
      <c r="D77" s="94"/>
      <c r="E77" s="94">
        <f>'Table 2.1'!E77</f>
        <v>16</v>
      </c>
      <c r="F77" s="94">
        <f>'Table 2.1'!F77</f>
        <v>2</v>
      </c>
      <c r="G77" s="86"/>
    </row>
    <row r="78" spans="1:13" x14ac:dyDescent="0.2">
      <c r="A78" s="91" t="s">
        <v>259</v>
      </c>
      <c r="B78" s="95">
        <f>'Table 2.1'!B78</f>
        <v>276.98022200000003</v>
      </c>
      <c r="C78" s="94">
        <f>'Table 2.1'!C78</f>
        <v>350</v>
      </c>
      <c r="D78" s="94"/>
      <c r="E78" s="94">
        <f>'Table 2.1'!E78</f>
        <v>160.27035700000002</v>
      </c>
      <c r="F78" s="94">
        <f>'Table 2.1'!F78</f>
        <v>290</v>
      </c>
      <c r="G78" s="86"/>
    </row>
    <row r="79" spans="1:13" ht="3" customHeight="1" x14ac:dyDescent="0.2">
      <c r="A79" s="28"/>
      <c r="B79" s="95"/>
      <c r="C79" s="94"/>
      <c r="D79" s="94"/>
      <c r="E79" s="94"/>
      <c r="F79" s="94"/>
      <c r="G79" s="86"/>
    </row>
    <row r="80" spans="1:13" x14ac:dyDescent="0.2">
      <c r="A80" s="31" t="s">
        <v>105</v>
      </c>
      <c r="B80" s="98">
        <f>'Table 2.1'!B80</f>
        <v>4032.6242219999995</v>
      </c>
      <c r="C80" s="99">
        <f>'Table 2.1'!C80</f>
        <v>7869</v>
      </c>
      <c r="D80" s="99"/>
      <c r="E80" s="99">
        <f>'Table 2.1'!E80</f>
        <v>4085.9695499999998</v>
      </c>
      <c r="F80" s="99">
        <f>'Table 2.1'!F80</f>
        <v>8228</v>
      </c>
      <c r="G80" s="88"/>
      <c r="H80" s="92">
        <f>B80-'Table 1.5'!D12</f>
        <v>-74.75677800000085</v>
      </c>
      <c r="I80" s="92">
        <f>C80-'Table 1.5'!E12</f>
        <v>-531.73600000000079</v>
      </c>
      <c r="J80" s="92">
        <f>D80-'Table 1.5'!F12</f>
        <v>0</v>
      </c>
      <c r="K80" s="92">
        <f>E80-'Table 1.5'!H12</f>
        <v>116.36954999999989</v>
      </c>
      <c r="L80" s="92">
        <f>F80-'Table 1.5'!I12</f>
        <v>136.72800000000007</v>
      </c>
      <c r="M80" s="92"/>
    </row>
    <row r="81" spans="1:7" x14ac:dyDescent="0.2">
      <c r="A81" s="28"/>
      <c r="B81" s="32"/>
      <c r="C81" s="88"/>
      <c r="D81" s="88"/>
      <c r="E81" s="88"/>
      <c r="F81" s="88"/>
      <c r="G81" s="88"/>
    </row>
    <row r="82" spans="1:7" s="37" customFormat="1" ht="15.75" x14ac:dyDescent="0.25">
      <c r="A82" s="672" t="s">
        <v>193</v>
      </c>
      <c r="B82" s="672"/>
      <c r="C82" s="672"/>
      <c r="D82" s="672"/>
      <c r="E82" s="672"/>
      <c r="F82" s="672"/>
    </row>
    <row r="83" spans="1:7" s="37" customFormat="1" x14ac:dyDescent="0.2">
      <c r="A83" s="705" t="s">
        <v>184</v>
      </c>
      <c r="B83" s="705"/>
      <c r="C83" s="705"/>
      <c r="D83" s="705"/>
      <c r="E83" s="705"/>
      <c r="F83" s="705"/>
    </row>
    <row r="84" spans="1:7" s="37" customFormat="1" ht="3" customHeight="1" x14ac:dyDescent="0.2">
      <c r="A84" s="63"/>
      <c r="B84" s="64"/>
      <c r="C84" s="64"/>
      <c r="D84" s="65"/>
      <c r="E84" s="64"/>
      <c r="F84" s="64"/>
    </row>
    <row r="85" spans="1:7" s="37" customFormat="1" x14ac:dyDescent="0.2">
      <c r="A85" s="113"/>
      <c r="B85" s="707" t="s">
        <v>491</v>
      </c>
      <c r="C85" s="707"/>
      <c r="D85" s="110"/>
      <c r="E85" s="707" t="s">
        <v>261</v>
      </c>
      <c r="F85" s="707"/>
    </row>
    <row r="86" spans="1:7" s="37" customFormat="1" x14ac:dyDescent="0.2">
      <c r="A86" s="28"/>
      <c r="B86" s="100" t="s">
        <v>496</v>
      </c>
      <c r="C86" s="101"/>
      <c r="D86" s="101"/>
      <c r="E86" s="102" t="s">
        <v>496</v>
      </c>
      <c r="F86" s="101"/>
    </row>
    <row r="87" spans="1:7" s="37" customFormat="1" x14ac:dyDescent="0.2">
      <c r="A87" s="28"/>
      <c r="B87" s="100" t="s">
        <v>70</v>
      </c>
      <c r="C87" s="102" t="s">
        <v>493</v>
      </c>
      <c r="D87" s="103"/>
      <c r="E87" s="102" t="s">
        <v>70</v>
      </c>
      <c r="F87" s="102"/>
    </row>
    <row r="88" spans="1:7" s="37" customFormat="1" x14ac:dyDescent="0.2">
      <c r="A88" s="28"/>
      <c r="B88" s="104" t="s">
        <v>492</v>
      </c>
      <c r="C88" s="102" t="s">
        <v>498</v>
      </c>
      <c r="D88" s="102"/>
      <c r="E88" s="105" t="s">
        <v>492</v>
      </c>
      <c r="F88" s="102" t="s">
        <v>264</v>
      </c>
    </row>
    <row r="89" spans="1:7" s="37" customFormat="1" x14ac:dyDescent="0.2">
      <c r="A89" s="28"/>
      <c r="B89" s="106" t="s">
        <v>0</v>
      </c>
      <c r="C89" s="103" t="s">
        <v>0</v>
      </c>
      <c r="D89" s="103"/>
      <c r="E89" s="103"/>
      <c r="F89" s="103" t="s">
        <v>0</v>
      </c>
    </row>
    <row r="90" spans="1:7" ht="3" customHeight="1" x14ac:dyDescent="0.2">
      <c r="A90" s="28"/>
      <c r="B90" s="87"/>
      <c r="C90" s="86"/>
      <c r="D90" s="78"/>
      <c r="E90" s="86"/>
      <c r="F90" s="86"/>
    </row>
    <row r="91" spans="1:7" x14ac:dyDescent="0.2">
      <c r="A91" s="31" t="s">
        <v>106</v>
      </c>
      <c r="B91" s="87"/>
      <c r="C91" s="86"/>
      <c r="D91" s="86"/>
      <c r="E91" s="86"/>
      <c r="F91" s="86"/>
    </row>
    <row r="92" spans="1:7" x14ac:dyDescent="0.2">
      <c r="A92" s="28" t="s">
        <v>247</v>
      </c>
      <c r="B92" s="87"/>
      <c r="C92" s="86"/>
      <c r="D92" s="86"/>
      <c r="E92" s="86"/>
      <c r="F92" s="86"/>
    </row>
    <row r="93" spans="1:7" x14ac:dyDescent="0.2">
      <c r="A93" s="91" t="s">
        <v>102</v>
      </c>
      <c r="B93" s="95">
        <f>'Table 2.1'!B94</f>
        <v>186.25299999999999</v>
      </c>
      <c r="C93" s="94">
        <f>'Table 2.1'!C94</f>
        <v>215</v>
      </c>
      <c r="D93" s="94"/>
      <c r="E93" s="94">
        <f>'Table 2.1'!E94</f>
        <v>134.64699999999999</v>
      </c>
      <c r="F93" s="94">
        <f>'Table 2.1'!F94</f>
        <v>309</v>
      </c>
    </row>
    <row r="94" spans="1:7" ht="3" customHeight="1" x14ac:dyDescent="0.2">
      <c r="A94" s="28"/>
      <c r="B94" s="95"/>
      <c r="C94" s="94"/>
      <c r="D94" s="94"/>
      <c r="E94" s="94"/>
      <c r="F94" s="94"/>
    </row>
    <row r="95" spans="1:7" x14ac:dyDescent="0.2">
      <c r="A95" s="28" t="s">
        <v>254</v>
      </c>
      <c r="B95" s="95"/>
      <c r="C95" s="94"/>
      <c r="D95" s="94"/>
      <c r="E95" s="94"/>
      <c r="F95" s="94"/>
    </row>
    <row r="96" spans="1:7" x14ac:dyDescent="0.2">
      <c r="A96" s="91" t="s">
        <v>255</v>
      </c>
      <c r="B96" s="95">
        <f>'Table 2.1'!B97</f>
        <v>351</v>
      </c>
      <c r="C96" s="94">
        <f>'Table 2.1'!C97</f>
        <v>443</v>
      </c>
      <c r="D96" s="94"/>
      <c r="E96" s="94">
        <f>'Table 2.1'!E97</f>
        <v>102.223889</v>
      </c>
      <c r="F96" s="94">
        <f>'Table 2.1'!F97</f>
        <v>651</v>
      </c>
    </row>
    <row r="97" spans="1:13" x14ac:dyDescent="0.2">
      <c r="A97" s="91" t="s">
        <v>256</v>
      </c>
      <c r="B97" s="95">
        <f>'Table 2.1'!B98</f>
        <v>60</v>
      </c>
      <c r="C97" s="94">
        <f>'Table 2.1'!C98</f>
        <v>155</v>
      </c>
      <c r="D97" s="94"/>
      <c r="E97" s="94">
        <f>'Table 2.1'!E98</f>
        <v>56.323999999999998</v>
      </c>
      <c r="F97" s="94">
        <f>'Table 2.1'!F98</f>
        <v>368</v>
      </c>
    </row>
    <row r="98" spans="1:13" x14ac:dyDescent="0.2">
      <c r="A98" s="91" t="s">
        <v>257</v>
      </c>
      <c r="B98" s="95">
        <f>'Table 2.1'!B99</f>
        <v>0</v>
      </c>
      <c r="C98" s="94">
        <f>'Table 2.1'!C99</f>
        <v>0</v>
      </c>
      <c r="D98" s="94"/>
      <c r="E98" s="94">
        <f>'Table 2.1'!E99</f>
        <v>0</v>
      </c>
      <c r="F98" s="94">
        <f>'Table 2.1'!F99</f>
        <v>5</v>
      </c>
    </row>
    <row r="99" spans="1:13" ht="3" customHeight="1" x14ac:dyDescent="0.2">
      <c r="A99" s="28"/>
      <c r="B99" s="95"/>
      <c r="C99" s="94"/>
      <c r="D99" s="94"/>
      <c r="E99" s="94"/>
      <c r="F99" s="94"/>
    </row>
    <row r="100" spans="1:13" x14ac:dyDescent="0.2">
      <c r="A100" s="28" t="s">
        <v>258</v>
      </c>
      <c r="B100" s="95"/>
      <c r="C100" s="94"/>
      <c r="D100" s="94"/>
      <c r="E100" s="94"/>
      <c r="F100" s="94"/>
    </row>
    <row r="101" spans="1:13" x14ac:dyDescent="0.2">
      <c r="A101" s="91" t="s">
        <v>256</v>
      </c>
      <c r="B101" s="95">
        <f>'Table 2.1'!B102</f>
        <v>9</v>
      </c>
      <c r="C101" s="94">
        <f>'Table 2.1'!C102</f>
        <v>96</v>
      </c>
      <c r="D101" s="94"/>
      <c r="E101" s="94">
        <f>'Table 2.1'!E102</f>
        <v>15.385</v>
      </c>
      <c r="F101" s="94">
        <f>'Table 2.1'!F102</f>
        <v>180</v>
      </c>
    </row>
    <row r="102" spans="1:13" x14ac:dyDescent="0.2">
      <c r="A102" s="91" t="s">
        <v>101</v>
      </c>
      <c r="B102" s="95">
        <f>'Table 2.1'!B103</f>
        <v>45</v>
      </c>
      <c r="C102" s="94">
        <f>'Table 2.1'!C103</f>
        <v>201</v>
      </c>
      <c r="D102" s="94"/>
      <c r="E102" s="94">
        <f>'Table 2.1'!E103</f>
        <v>35.493000000000002</v>
      </c>
      <c r="F102" s="94">
        <f>'Table 2.1'!F103</f>
        <v>232</v>
      </c>
    </row>
    <row r="103" spans="1:13" x14ac:dyDescent="0.2">
      <c r="A103" s="91" t="s">
        <v>31</v>
      </c>
      <c r="B103" s="95">
        <f>'Table 2.1'!B104</f>
        <v>-576.8889999999999</v>
      </c>
      <c r="C103" s="94">
        <f>'Table 2.1'!C104</f>
        <v>350</v>
      </c>
      <c r="D103" s="94"/>
      <c r="E103" s="94">
        <f>'Table 2.1'!E104</f>
        <v>46.353110999999998</v>
      </c>
      <c r="F103" s="94">
        <f>'Table 2.1'!F104</f>
        <v>233</v>
      </c>
    </row>
    <row r="104" spans="1:13" ht="3" customHeight="1" x14ac:dyDescent="0.2">
      <c r="A104" s="28"/>
      <c r="B104" s="95">
        <f>'Table 2.1'!B105</f>
        <v>0</v>
      </c>
      <c r="C104" s="94"/>
      <c r="D104" s="94"/>
      <c r="E104" s="94">
        <f>'Table 2.1'!E105</f>
        <v>0</v>
      </c>
      <c r="F104" s="94"/>
    </row>
    <row r="105" spans="1:13" x14ac:dyDescent="0.2">
      <c r="A105" s="31" t="s">
        <v>107</v>
      </c>
      <c r="B105" s="98">
        <f>'Table 2.1'!B106</f>
        <v>74.364000000000033</v>
      </c>
      <c r="C105" s="99">
        <f>'Table 2.1'!C106</f>
        <v>1460</v>
      </c>
      <c r="D105" s="99"/>
      <c r="E105" s="99">
        <f>'Table 2.1'!E106</f>
        <v>390.42599999999999</v>
      </c>
      <c r="F105" s="99">
        <f>'Table 2.1'!F106</f>
        <v>1978</v>
      </c>
      <c r="H105" s="92">
        <f>B105-'Table 1.5'!D13</f>
        <v>0</v>
      </c>
      <c r="I105" s="92">
        <f>C105-'Table 1.5'!E13</f>
        <v>816.68700000000001</v>
      </c>
      <c r="J105" s="92">
        <f>D105-'Table 1.5'!F13</f>
        <v>0</v>
      </c>
      <c r="K105" s="92">
        <f>E105-'Table 1.5'!H13</f>
        <v>338.44499999999999</v>
      </c>
      <c r="L105" s="92">
        <f>F105-'Table 1.5'!I13</f>
        <v>1465.01</v>
      </c>
      <c r="M105" s="92"/>
    </row>
    <row r="106" spans="1:13" ht="3" customHeight="1" x14ac:dyDescent="0.2">
      <c r="A106" s="5"/>
      <c r="B106" s="95"/>
      <c r="C106" s="94"/>
      <c r="D106" s="94"/>
      <c r="E106" s="94"/>
      <c r="F106" s="94"/>
    </row>
    <row r="107" spans="1:13" x14ac:dyDescent="0.2">
      <c r="A107" s="31" t="s">
        <v>108</v>
      </c>
      <c r="B107" s="98">
        <f>'Table 1.5'!D14</f>
        <v>10545.901</v>
      </c>
      <c r="C107" s="99">
        <f>'Table 1.5'!E14</f>
        <v>21711.154000000002</v>
      </c>
      <c r="D107" s="99"/>
      <c r="E107" s="99">
        <f>'Table 1.5'!H14</f>
        <v>11530.897999999999</v>
      </c>
      <c r="F107" s="99">
        <f>'Table 1.5'!I14</f>
        <v>20602.108</v>
      </c>
      <c r="H107" s="92">
        <f>B107-'Table 1.5'!D14</f>
        <v>0</v>
      </c>
      <c r="I107" s="92">
        <f>C107-'Table 1.5'!E14</f>
        <v>0</v>
      </c>
      <c r="J107" s="92">
        <f>D107-'Table 1.5'!F14</f>
        <v>0</v>
      </c>
      <c r="K107" s="92">
        <f>E107-'Table 1.5'!H14</f>
        <v>0</v>
      </c>
      <c r="L107" s="92">
        <f>F107-'Table 1.5'!I14</f>
        <v>0</v>
      </c>
      <c r="M107" s="92"/>
    </row>
    <row r="108" spans="1:13" ht="3" customHeight="1" x14ac:dyDescent="0.2">
      <c r="A108" s="28"/>
      <c r="B108" s="95"/>
      <c r="C108" s="94"/>
      <c r="D108" s="94"/>
      <c r="E108" s="94"/>
      <c r="F108" s="94"/>
    </row>
    <row r="109" spans="1:13" x14ac:dyDescent="0.2">
      <c r="A109" s="31" t="s">
        <v>109</v>
      </c>
      <c r="B109" s="98">
        <f>'Table 1.5'!D15</f>
        <v>270.74799999999999</v>
      </c>
      <c r="C109" s="99">
        <f>'Table 1.5'!E15</f>
        <v>549.28700000000003</v>
      </c>
      <c r="D109" s="99"/>
      <c r="E109" s="99">
        <f>'Table 1.5'!H15</f>
        <v>230.489</v>
      </c>
      <c r="F109" s="99">
        <f>'Table 1.5'!I15</f>
        <v>597.08900000000006</v>
      </c>
      <c r="H109" s="61">
        <f>B109-'Table 1.5'!D15</f>
        <v>0</v>
      </c>
      <c r="I109" s="61">
        <f>C109-'Table 1.5'!E15</f>
        <v>0</v>
      </c>
      <c r="J109" s="61">
        <f>D109-'Table 1.5'!F15</f>
        <v>0</v>
      </c>
      <c r="K109" s="61">
        <f>E109-'Table 1.5'!H15</f>
        <v>0</v>
      </c>
      <c r="L109" s="61">
        <f>F109-'Table 1.5'!I15</f>
        <v>0</v>
      </c>
      <c r="M109" s="61"/>
    </row>
    <row r="110" spans="1:13" ht="3" customHeight="1" x14ac:dyDescent="0.2">
      <c r="A110" s="28"/>
      <c r="B110" s="95"/>
      <c r="C110" s="94"/>
      <c r="D110" s="94"/>
      <c r="E110" s="94"/>
      <c r="F110" s="94"/>
    </row>
    <row r="111" spans="1:13" x14ac:dyDescent="0.2">
      <c r="A111" s="31" t="s">
        <v>113</v>
      </c>
      <c r="B111" s="98">
        <f>'Table 1.5'!D16</f>
        <v>2514.9699999999998</v>
      </c>
      <c r="C111" s="99">
        <f>'Table 1.5'!E16</f>
        <v>5132.2849999999999</v>
      </c>
      <c r="D111" s="99"/>
      <c r="E111" s="99">
        <f>'Table 1.5'!H16</f>
        <v>2435.5389999999998</v>
      </c>
      <c r="F111" s="99">
        <f>'Table 1.5'!I16</f>
        <v>5272.3720000000003</v>
      </c>
      <c r="H111" s="61">
        <f>B111-'Table 1.5'!D16</f>
        <v>0</v>
      </c>
      <c r="I111" s="61">
        <f>C111-'Table 1.5'!E16</f>
        <v>0</v>
      </c>
      <c r="J111" s="61">
        <f>D111-'Table 1.5'!F16</f>
        <v>0</v>
      </c>
      <c r="K111" s="61">
        <f>E111-'Table 1.5'!H16</f>
        <v>0</v>
      </c>
      <c r="L111" s="61">
        <f>F111-'Table 1.5'!I16</f>
        <v>0</v>
      </c>
      <c r="M111" s="61"/>
    </row>
    <row r="112" spans="1:13" ht="3" customHeight="1" x14ac:dyDescent="0.2">
      <c r="A112" s="28"/>
      <c r="B112" s="95"/>
      <c r="C112" s="94"/>
      <c r="D112" s="94"/>
      <c r="E112" s="94"/>
      <c r="F112" s="94"/>
    </row>
    <row r="113" spans="1:13" x14ac:dyDescent="0.2">
      <c r="A113" s="31" t="s">
        <v>114</v>
      </c>
      <c r="B113" s="95"/>
      <c r="C113" s="94"/>
      <c r="D113" s="94"/>
      <c r="E113" s="94"/>
      <c r="F113" s="94"/>
    </row>
    <row r="114" spans="1:13" x14ac:dyDescent="0.2">
      <c r="A114" s="91" t="s">
        <v>115</v>
      </c>
      <c r="B114" s="95">
        <v>41.625</v>
      </c>
      <c r="C114" s="94">
        <v>67.3</v>
      </c>
      <c r="D114" s="94"/>
      <c r="E114" s="94">
        <v>40.002000000000002</v>
      </c>
      <c r="F114" s="94">
        <v>76</v>
      </c>
    </row>
    <row r="115" spans="1:13" x14ac:dyDescent="0.2">
      <c r="A115" s="91" t="s">
        <v>116</v>
      </c>
      <c r="B115" s="95">
        <v>68.858999999999995</v>
      </c>
      <c r="C115" s="94">
        <v>193.774</v>
      </c>
      <c r="D115" s="94"/>
      <c r="E115" s="94">
        <v>76.597999999999999</v>
      </c>
      <c r="F115" s="94">
        <v>139</v>
      </c>
    </row>
    <row r="116" spans="1:13" x14ac:dyDescent="0.2">
      <c r="A116" s="91" t="s">
        <v>117</v>
      </c>
      <c r="B116" s="95">
        <v>337.38799999999577</v>
      </c>
      <c r="C116" s="94">
        <f>878-C115-C114</f>
        <v>616.92600000000004</v>
      </c>
      <c r="D116" s="94"/>
      <c r="E116" s="94">
        <v>291.44100000000105</v>
      </c>
      <c r="F116" s="94">
        <v>587</v>
      </c>
    </row>
    <row r="117" spans="1:13" x14ac:dyDescent="0.2">
      <c r="A117" s="31" t="s">
        <v>118</v>
      </c>
      <c r="B117" s="98">
        <v>447.87199999999575</v>
      </c>
      <c r="C117" s="99">
        <f>SUM(C114:C116)</f>
        <v>878</v>
      </c>
      <c r="D117" s="99"/>
      <c r="E117" s="99">
        <v>408.04100000000108</v>
      </c>
      <c r="F117" s="99">
        <v>801</v>
      </c>
      <c r="H117" s="61">
        <f>B117-'Table 1.5'!D17</f>
        <v>-6.033000000010361</v>
      </c>
      <c r="I117" s="61">
        <f>C117-'Table 1.5'!E17</f>
        <v>-130.74400000001333</v>
      </c>
      <c r="J117" s="61">
        <f>D117-'Table 1.5'!F17</f>
        <v>0</v>
      </c>
      <c r="K117" s="61">
        <f>E117-'Table 1.5'!H17</f>
        <v>-34.14799999999741</v>
      </c>
      <c r="L117" s="61">
        <f>F117-'Table 1.5'!I17</f>
        <v>-177.62999999998283</v>
      </c>
      <c r="M117" s="61"/>
    </row>
    <row r="118" spans="1:13" ht="3" customHeight="1" x14ac:dyDescent="0.2">
      <c r="A118" s="31"/>
      <c r="B118" s="95"/>
      <c r="C118" s="94"/>
      <c r="D118" s="94"/>
      <c r="E118" s="94"/>
      <c r="F118" s="94"/>
    </row>
    <row r="119" spans="1:13" x14ac:dyDescent="0.2">
      <c r="A119" s="31" t="s">
        <v>119</v>
      </c>
      <c r="B119" s="98">
        <f>B47+B80+B105+B107+B109+B111+B117</f>
        <v>21614.218221999996</v>
      </c>
      <c r="C119" s="99">
        <f>C47+C80+C105+C107+C109+C111+C117+1</f>
        <v>43762.891999999993</v>
      </c>
      <c r="D119" s="99"/>
      <c r="E119" s="99">
        <f>E47+E80+E105+E107+E109+E111+E117</f>
        <v>22314.305550000001</v>
      </c>
      <c r="F119" s="99">
        <v>34895</v>
      </c>
      <c r="H119" s="61">
        <f>B119-'Table 1.5'!D18</f>
        <v>-808.53377800001181</v>
      </c>
      <c r="I119" s="61">
        <f>C119-'Table 1.5'!E18</f>
        <v>-1680.3610000000263</v>
      </c>
      <c r="J119" s="61">
        <f>D119-'Table 1.5'!F18</f>
        <v>0</v>
      </c>
      <c r="K119" s="61">
        <f>E119-'Table 1.5'!H18</f>
        <v>-963.81444999999803</v>
      </c>
      <c r="L119" s="61">
        <f>F119-'Table 1.5'!I18</f>
        <v>-9276.5619999999908</v>
      </c>
      <c r="M119" s="61"/>
    </row>
  </sheetData>
  <mergeCells count="8">
    <mergeCell ref="B85:C85"/>
    <mergeCell ref="E85:F85"/>
    <mergeCell ref="B4:C4"/>
    <mergeCell ref="E4:F4"/>
    <mergeCell ref="A1:F1"/>
    <mergeCell ref="A2:F2"/>
    <mergeCell ref="A82:F82"/>
    <mergeCell ref="A83:F83"/>
  </mergeCells>
  <phoneticPr fontId="0" type="noConversion"/>
  <pageMargins left="0.75" right="0.75" top="1" bottom="1" header="0.5" footer="0.5"/>
  <pageSetup paperSize="9" scale="48"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452"/>
  <sheetViews>
    <sheetView showGridLines="0" workbookViewId="0"/>
  </sheetViews>
  <sheetFormatPr defaultRowHeight="12.75" x14ac:dyDescent="0.2"/>
  <cols>
    <col min="1" max="1" width="9.85546875" bestFit="1" customWidth="1"/>
  </cols>
  <sheetData>
    <row r="1" spans="1:1" x14ac:dyDescent="0.2">
      <c r="A1" s="201" t="s">
        <v>638</v>
      </c>
    </row>
    <row r="28" spans="1:8" x14ac:dyDescent="0.2">
      <c r="A28" s="472"/>
      <c r="B28" s="473"/>
    </row>
    <row r="29" spans="1:8" ht="22.5" x14ac:dyDescent="0.2">
      <c r="A29" s="478"/>
      <c r="B29" s="474"/>
      <c r="H29" s="474" t="s">
        <v>639</v>
      </c>
    </row>
    <row r="30" spans="1:8" x14ac:dyDescent="0.2">
      <c r="A30" s="476"/>
      <c r="B30" s="5"/>
      <c r="D30" s="477" t="s">
        <v>640</v>
      </c>
      <c r="H30" s="5">
        <v>67.8</v>
      </c>
    </row>
    <row r="31" spans="1:8" x14ac:dyDescent="0.2">
      <c r="A31" s="475"/>
      <c r="B31" s="5"/>
      <c r="D31" s="477" t="s">
        <v>641</v>
      </c>
      <c r="H31" s="5">
        <v>63.9</v>
      </c>
    </row>
    <row r="32" spans="1:8" x14ac:dyDescent="0.2">
      <c r="A32" s="475"/>
      <c r="B32" s="5"/>
    </row>
    <row r="33" spans="1:2" x14ac:dyDescent="0.2">
      <c r="A33" s="475"/>
      <c r="B33" s="5"/>
    </row>
    <row r="34" spans="1:2" x14ac:dyDescent="0.2">
      <c r="A34" s="475"/>
      <c r="B34" s="5"/>
    </row>
    <row r="35" spans="1:2" x14ac:dyDescent="0.2">
      <c r="A35" s="475"/>
      <c r="B35" s="5"/>
    </row>
    <row r="36" spans="1:2" x14ac:dyDescent="0.2">
      <c r="A36" s="475"/>
      <c r="B36" s="5"/>
    </row>
    <row r="37" spans="1:2" x14ac:dyDescent="0.2">
      <c r="A37" s="475"/>
      <c r="B37" s="5"/>
    </row>
    <row r="38" spans="1:2" x14ac:dyDescent="0.2">
      <c r="A38" s="475"/>
      <c r="B38" s="5"/>
    </row>
    <row r="39" spans="1:2" x14ac:dyDescent="0.2">
      <c r="A39" s="475"/>
      <c r="B39" s="5"/>
    </row>
    <row r="40" spans="1:2" x14ac:dyDescent="0.2">
      <c r="A40" s="475"/>
      <c r="B40" s="5"/>
    </row>
    <row r="41" spans="1:2" x14ac:dyDescent="0.2">
      <c r="A41" s="475"/>
      <c r="B41" s="5"/>
    </row>
    <row r="42" spans="1:2" x14ac:dyDescent="0.2">
      <c r="A42" s="475"/>
      <c r="B42" s="5"/>
    </row>
    <row r="43" spans="1:2" x14ac:dyDescent="0.2">
      <c r="A43" s="475"/>
      <c r="B43" s="5"/>
    </row>
    <row r="44" spans="1:2" x14ac:dyDescent="0.2">
      <c r="A44" s="475"/>
      <c r="B44" s="5"/>
    </row>
    <row r="45" spans="1:2" x14ac:dyDescent="0.2">
      <c r="A45" s="475"/>
      <c r="B45" s="5"/>
    </row>
    <row r="46" spans="1:2" x14ac:dyDescent="0.2">
      <c r="A46" s="475"/>
      <c r="B46" s="5"/>
    </row>
    <row r="47" spans="1:2" x14ac:dyDescent="0.2">
      <c r="A47" s="475"/>
      <c r="B47" s="5"/>
    </row>
    <row r="48" spans="1:2" x14ac:dyDescent="0.2">
      <c r="A48" s="475"/>
      <c r="B48" s="5"/>
    </row>
    <row r="49" spans="1:2" x14ac:dyDescent="0.2">
      <c r="A49" s="475"/>
      <c r="B49" s="5"/>
    </row>
    <row r="50" spans="1:2" x14ac:dyDescent="0.2">
      <c r="A50" s="475"/>
      <c r="B50" s="5"/>
    </row>
    <row r="51" spans="1:2" x14ac:dyDescent="0.2">
      <c r="A51" s="475"/>
      <c r="B51" s="5"/>
    </row>
    <row r="52" spans="1:2" x14ac:dyDescent="0.2">
      <c r="A52" s="475"/>
      <c r="B52" s="5"/>
    </row>
    <row r="53" spans="1:2" x14ac:dyDescent="0.2">
      <c r="A53" s="475"/>
      <c r="B53" s="5"/>
    </row>
    <row r="54" spans="1:2" x14ac:dyDescent="0.2">
      <c r="A54" s="475"/>
      <c r="B54" s="5"/>
    </row>
    <row r="55" spans="1:2" x14ac:dyDescent="0.2">
      <c r="A55" s="475"/>
      <c r="B55" s="5"/>
    </row>
    <row r="56" spans="1:2" x14ac:dyDescent="0.2">
      <c r="A56" s="475"/>
      <c r="B56" s="5"/>
    </row>
    <row r="57" spans="1:2" x14ac:dyDescent="0.2">
      <c r="A57" s="475"/>
      <c r="B57" s="5"/>
    </row>
    <row r="58" spans="1:2" x14ac:dyDescent="0.2">
      <c r="A58" s="475"/>
      <c r="B58" s="5"/>
    </row>
    <row r="59" spans="1:2" x14ac:dyDescent="0.2">
      <c r="A59" s="475"/>
      <c r="B59" s="5"/>
    </row>
    <row r="60" spans="1:2" x14ac:dyDescent="0.2">
      <c r="A60" s="475"/>
      <c r="B60" s="5"/>
    </row>
    <row r="61" spans="1:2" x14ac:dyDescent="0.2">
      <c r="A61" s="475"/>
      <c r="B61" s="5"/>
    </row>
    <row r="62" spans="1:2" x14ac:dyDescent="0.2">
      <c r="A62" s="475"/>
      <c r="B62" s="5"/>
    </row>
    <row r="63" spans="1:2" x14ac:dyDescent="0.2">
      <c r="A63" s="475"/>
      <c r="B63" s="5"/>
    </row>
    <row r="64" spans="1:2" x14ac:dyDescent="0.2">
      <c r="A64" s="475"/>
      <c r="B64" s="5"/>
    </row>
    <row r="65" spans="1:2" x14ac:dyDescent="0.2">
      <c r="A65" s="475"/>
      <c r="B65" s="5"/>
    </row>
    <row r="66" spans="1:2" x14ac:dyDescent="0.2">
      <c r="A66" s="475"/>
      <c r="B66" s="5"/>
    </row>
    <row r="67" spans="1:2" x14ac:dyDescent="0.2">
      <c r="A67" s="475"/>
      <c r="B67" s="5"/>
    </row>
    <row r="68" spans="1:2" x14ac:dyDescent="0.2">
      <c r="A68" s="475"/>
      <c r="B68" s="5"/>
    </row>
    <row r="69" spans="1:2" x14ac:dyDescent="0.2">
      <c r="A69" s="475"/>
      <c r="B69" s="5"/>
    </row>
    <row r="70" spans="1:2" x14ac:dyDescent="0.2">
      <c r="A70" s="475"/>
      <c r="B70" s="5"/>
    </row>
    <row r="71" spans="1:2" x14ac:dyDescent="0.2">
      <c r="A71" s="475"/>
      <c r="B71" s="5"/>
    </row>
    <row r="72" spans="1:2" x14ac:dyDescent="0.2">
      <c r="A72" s="475"/>
      <c r="B72" s="5"/>
    </row>
    <row r="73" spans="1:2" x14ac:dyDescent="0.2">
      <c r="A73" s="475"/>
      <c r="B73" s="5"/>
    </row>
    <row r="74" spans="1:2" x14ac:dyDescent="0.2">
      <c r="A74" s="475"/>
      <c r="B74" s="5"/>
    </row>
    <row r="75" spans="1:2" x14ac:dyDescent="0.2">
      <c r="A75" s="475"/>
      <c r="B75" s="5"/>
    </row>
    <row r="76" spans="1:2" x14ac:dyDescent="0.2">
      <c r="A76" s="475"/>
      <c r="B76" s="5"/>
    </row>
    <row r="77" spans="1:2" x14ac:dyDescent="0.2">
      <c r="A77" s="475"/>
      <c r="B77" s="5"/>
    </row>
    <row r="78" spans="1:2" x14ac:dyDescent="0.2">
      <c r="A78" s="475"/>
      <c r="B78" s="5"/>
    </row>
    <row r="79" spans="1:2" x14ac:dyDescent="0.2">
      <c r="A79" s="475"/>
      <c r="B79" s="5"/>
    </row>
    <row r="80" spans="1:2" x14ac:dyDescent="0.2">
      <c r="A80" s="475"/>
      <c r="B80" s="5"/>
    </row>
    <row r="81" spans="1:2" x14ac:dyDescent="0.2">
      <c r="A81" s="475"/>
      <c r="B81" s="5"/>
    </row>
    <row r="82" spans="1:2" x14ac:dyDescent="0.2">
      <c r="A82" s="475"/>
      <c r="B82" s="5"/>
    </row>
    <row r="83" spans="1:2" x14ac:dyDescent="0.2">
      <c r="A83" s="475"/>
      <c r="B83" s="5"/>
    </row>
    <row r="84" spans="1:2" x14ac:dyDescent="0.2">
      <c r="A84" s="475"/>
      <c r="B84" s="5"/>
    </row>
    <row r="85" spans="1:2" x14ac:dyDescent="0.2">
      <c r="A85" s="475"/>
      <c r="B85" s="5"/>
    </row>
    <row r="86" spans="1:2" x14ac:dyDescent="0.2">
      <c r="A86" s="475"/>
      <c r="B86" s="5"/>
    </row>
    <row r="87" spans="1:2" x14ac:dyDescent="0.2">
      <c r="A87" s="475"/>
      <c r="B87" s="5"/>
    </row>
    <row r="88" spans="1:2" x14ac:dyDescent="0.2">
      <c r="A88" s="475"/>
      <c r="B88" s="5"/>
    </row>
    <row r="89" spans="1:2" x14ac:dyDescent="0.2">
      <c r="A89" s="475"/>
      <c r="B89" s="5"/>
    </row>
    <row r="90" spans="1:2" x14ac:dyDescent="0.2">
      <c r="A90" s="475"/>
      <c r="B90" s="5"/>
    </row>
    <row r="91" spans="1:2" x14ac:dyDescent="0.2">
      <c r="A91" s="475"/>
      <c r="B91" s="5"/>
    </row>
    <row r="92" spans="1:2" x14ac:dyDescent="0.2">
      <c r="A92" s="475"/>
      <c r="B92" s="5"/>
    </row>
    <row r="93" spans="1:2" x14ac:dyDescent="0.2">
      <c r="A93" s="475"/>
      <c r="B93" s="5"/>
    </row>
    <row r="94" spans="1:2" x14ac:dyDescent="0.2">
      <c r="A94" s="475"/>
      <c r="B94" s="5"/>
    </row>
    <row r="95" spans="1:2" x14ac:dyDescent="0.2">
      <c r="A95" s="475"/>
      <c r="B95" s="5"/>
    </row>
    <row r="96" spans="1:2" x14ac:dyDescent="0.2">
      <c r="A96" s="475"/>
      <c r="B96" s="5"/>
    </row>
    <row r="97" spans="1:2" x14ac:dyDescent="0.2">
      <c r="A97" s="475"/>
      <c r="B97" s="5"/>
    </row>
    <row r="98" spans="1:2" x14ac:dyDescent="0.2">
      <c r="A98" s="475"/>
      <c r="B98" s="5"/>
    </row>
    <row r="99" spans="1:2" x14ac:dyDescent="0.2">
      <c r="A99" s="475"/>
      <c r="B99" s="5"/>
    </row>
    <row r="100" spans="1:2" x14ac:dyDescent="0.2">
      <c r="A100" s="475"/>
      <c r="B100" s="5"/>
    </row>
    <row r="101" spans="1:2" x14ac:dyDescent="0.2">
      <c r="A101" s="475"/>
      <c r="B101" s="5"/>
    </row>
    <row r="102" spans="1:2" x14ac:dyDescent="0.2">
      <c r="A102" s="475"/>
      <c r="B102" s="5"/>
    </row>
    <row r="103" spans="1:2" x14ac:dyDescent="0.2">
      <c r="A103" s="475"/>
      <c r="B103" s="5"/>
    </row>
    <row r="104" spans="1:2" x14ac:dyDescent="0.2">
      <c r="A104" s="475"/>
      <c r="B104" s="5"/>
    </row>
    <row r="105" spans="1:2" x14ac:dyDescent="0.2">
      <c r="A105" s="475"/>
      <c r="B105" s="5"/>
    </row>
    <row r="106" spans="1:2" x14ac:dyDescent="0.2">
      <c r="A106" s="475"/>
      <c r="B106" s="5"/>
    </row>
    <row r="107" spans="1:2" x14ac:dyDescent="0.2">
      <c r="A107" s="475"/>
      <c r="B107" s="5"/>
    </row>
    <row r="108" spans="1:2" x14ac:dyDescent="0.2">
      <c r="A108" s="475"/>
      <c r="B108" s="5"/>
    </row>
    <row r="109" spans="1:2" x14ac:dyDescent="0.2">
      <c r="A109" s="475"/>
      <c r="B109" s="5"/>
    </row>
    <row r="110" spans="1:2" x14ac:dyDescent="0.2">
      <c r="A110" s="475"/>
      <c r="B110" s="5"/>
    </row>
    <row r="111" spans="1:2" x14ac:dyDescent="0.2">
      <c r="A111" s="475"/>
      <c r="B111" s="5"/>
    </row>
    <row r="112" spans="1:2" x14ac:dyDescent="0.2">
      <c r="A112" s="475"/>
      <c r="B112" s="5"/>
    </row>
    <row r="113" spans="1:2" x14ac:dyDescent="0.2">
      <c r="A113" s="475"/>
      <c r="B113" s="5"/>
    </row>
    <row r="114" spans="1:2" x14ac:dyDescent="0.2">
      <c r="A114" s="475"/>
      <c r="B114" s="5"/>
    </row>
    <row r="115" spans="1:2" x14ac:dyDescent="0.2">
      <c r="A115" s="475"/>
      <c r="B115" s="5"/>
    </row>
    <row r="116" spans="1:2" x14ac:dyDescent="0.2">
      <c r="A116" s="475"/>
      <c r="B116" s="5"/>
    </row>
    <row r="117" spans="1:2" x14ac:dyDescent="0.2">
      <c r="A117" s="475"/>
      <c r="B117" s="5"/>
    </row>
    <row r="118" spans="1:2" x14ac:dyDescent="0.2">
      <c r="A118" s="475"/>
      <c r="B118" s="5"/>
    </row>
    <row r="119" spans="1:2" x14ac:dyDescent="0.2">
      <c r="A119" s="475"/>
      <c r="B119" s="5"/>
    </row>
    <row r="120" spans="1:2" x14ac:dyDescent="0.2">
      <c r="A120" s="475"/>
      <c r="B120" s="5"/>
    </row>
    <row r="121" spans="1:2" x14ac:dyDescent="0.2">
      <c r="A121" s="475"/>
      <c r="B121" s="5"/>
    </row>
    <row r="122" spans="1:2" x14ac:dyDescent="0.2">
      <c r="A122" s="475"/>
      <c r="B122" s="5"/>
    </row>
    <row r="123" spans="1:2" x14ac:dyDescent="0.2">
      <c r="A123" s="475"/>
      <c r="B123" s="5"/>
    </row>
    <row r="124" spans="1:2" x14ac:dyDescent="0.2">
      <c r="A124" s="475"/>
      <c r="B124" s="5"/>
    </row>
    <row r="125" spans="1:2" x14ac:dyDescent="0.2">
      <c r="A125" s="475"/>
      <c r="B125" s="5"/>
    </row>
    <row r="126" spans="1:2" x14ac:dyDescent="0.2">
      <c r="A126" s="475"/>
      <c r="B126" s="5"/>
    </row>
    <row r="127" spans="1:2" x14ac:dyDescent="0.2">
      <c r="A127" s="475"/>
      <c r="B127" s="5"/>
    </row>
    <row r="128" spans="1:2" x14ac:dyDescent="0.2">
      <c r="A128" s="475"/>
      <c r="B128" s="5"/>
    </row>
    <row r="129" spans="1:2" x14ac:dyDescent="0.2">
      <c r="A129" s="475"/>
      <c r="B129" s="5"/>
    </row>
    <row r="130" spans="1:2" x14ac:dyDescent="0.2">
      <c r="A130" s="475"/>
      <c r="B130" s="5"/>
    </row>
    <row r="131" spans="1:2" x14ac:dyDescent="0.2">
      <c r="A131" s="475"/>
      <c r="B131" s="5"/>
    </row>
    <row r="132" spans="1:2" x14ac:dyDescent="0.2">
      <c r="A132" s="475"/>
      <c r="B132" s="5"/>
    </row>
    <row r="133" spans="1:2" x14ac:dyDescent="0.2">
      <c r="A133" s="475"/>
      <c r="B133" s="5"/>
    </row>
    <row r="134" spans="1:2" x14ac:dyDescent="0.2">
      <c r="A134" s="475"/>
      <c r="B134" s="5"/>
    </row>
    <row r="135" spans="1:2" x14ac:dyDescent="0.2">
      <c r="A135" s="475"/>
      <c r="B135" s="5"/>
    </row>
    <row r="136" spans="1:2" x14ac:dyDescent="0.2">
      <c r="A136" s="475"/>
      <c r="B136" s="5"/>
    </row>
    <row r="137" spans="1:2" x14ac:dyDescent="0.2">
      <c r="A137" s="475"/>
      <c r="B137" s="5"/>
    </row>
    <row r="138" spans="1:2" x14ac:dyDescent="0.2">
      <c r="A138" s="475"/>
      <c r="B138" s="5"/>
    </row>
    <row r="139" spans="1:2" x14ac:dyDescent="0.2">
      <c r="A139" s="475"/>
      <c r="B139" s="5"/>
    </row>
    <row r="140" spans="1:2" x14ac:dyDescent="0.2">
      <c r="A140" s="475"/>
      <c r="B140" s="5"/>
    </row>
    <row r="141" spans="1:2" x14ac:dyDescent="0.2">
      <c r="A141" s="475"/>
      <c r="B141" s="5"/>
    </row>
    <row r="142" spans="1:2" x14ac:dyDescent="0.2">
      <c r="A142" s="475"/>
      <c r="B142" s="5"/>
    </row>
    <row r="143" spans="1:2" x14ac:dyDescent="0.2">
      <c r="A143" s="475"/>
      <c r="B143" s="5"/>
    </row>
    <row r="144" spans="1:2" x14ac:dyDescent="0.2">
      <c r="A144" s="475"/>
      <c r="B144" s="5"/>
    </row>
    <row r="145" spans="1:2" x14ac:dyDescent="0.2">
      <c r="A145" s="475"/>
      <c r="B145" s="5"/>
    </row>
    <row r="146" spans="1:2" x14ac:dyDescent="0.2">
      <c r="A146" s="475"/>
      <c r="B146" s="5"/>
    </row>
    <row r="147" spans="1:2" x14ac:dyDescent="0.2">
      <c r="A147" s="475"/>
      <c r="B147" s="5"/>
    </row>
    <row r="148" spans="1:2" x14ac:dyDescent="0.2">
      <c r="A148" s="475"/>
      <c r="B148" s="5"/>
    </row>
    <row r="149" spans="1:2" x14ac:dyDescent="0.2">
      <c r="A149" s="475"/>
      <c r="B149" s="5"/>
    </row>
    <row r="150" spans="1:2" x14ac:dyDescent="0.2">
      <c r="A150" s="475"/>
      <c r="B150" s="5"/>
    </row>
    <row r="151" spans="1:2" x14ac:dyDescent="0.2">
      <c r="A151" s="475"/>
      <c r="B151" s="5"/>
    </row>
    <row r="152" spans="1:2" x14ac:dyDescent="0.2">
      <c r="A152" s="475"/>
      <c r="B152" s="5"/>
    </row>
    <row r="153" spans="1:2" x14ac:dyDescent="0.2">
      <c r="A153" s="475"/>
      <c r="B153" s="5"/>
    </row>
    <row r="154" spans="1:2" x14ac:dyDescent="0.2">
      <c r="A154" s="475"/>
      <c r="B154" s="5"/>
    </row>
    <row r="155" spans="1:2" x14ac:dyDescent="0.2">
      <c r="A155" s="475"/>
      <c r="B155" s="5"/>
    </row>
    <row r="156" spans="1:2" x14ac:dyDescent="0.2">
      <c r="A156" s="475"/>
      <c r="B156" s="5"/>
    </row>
    <row r="157" spans="1:2" x14ac:dyDescent="0.2">
      <c r="A157" s="475"/>
      <c r="B157" s="5"/>
    </row>
    <row r="158" spans="1:2" x14ac:dyDescent="0.2">
      <c r="A158" s="475"/>
      <c r="B158" s="5"/>
    </row>
    <row r="159" spans="1:2" x14ac:dyDescent="0.2">
      <c r="A159" s="475"/>
      <c r="B159" s="5"/>
    </row>
    <row r="160" spans="1:2" x14ac:dyDescent="0.2">
      <c r="A160" s="475"/>
      <c r="B160" s="5"/>
    </row>
    <row r="161" spans="1:2" x14ac:dyDescent="0.2">
      <c r="A161" s="475"/>
      <c r="B161" s="5"/>
    </row>
    <row r="162" spans="1:2" x14ac:dyDescent="0.2">
      <c r="A162" s="475"/>
      <c r="B162" s="5"/>
    </row>
    <row r="163" spans="1:2" x14ac:dyDescent="0.2">
      <c r="A163" s="475"/>
      <c r="B163" s="5"/>
    </row>
    <row r="164" spans="1:2" x14ac:dyDescent="0.2">
      <c r="A164" s="475"/>
      <c r="B164" s="5"/>
    </row>
    <row r="165" spans="1:2" x14ac:dyDescent="0.2">
      <c r="A165" s="475"/>
      <c r="B165" s="5"/>
    </row>
    <row r="166" spans="1:2" x14ac:dyDescent="0.2">
      <c r="A166" s="475"/>
      <c r="B166" s="5"/>
    </row>
    <row r="167" spans="1:2" x14ac:dyDescent="0.2">
      <c r="A167" s="475"/>
      <c r="B167" s="5"/>
    </row>
    <row r="168" spans="1:2" x14ac:dyDescent="0.2">
      <c r="A168" s="475"/>
      <c r="B168" s="5"/>
    </row>
    <row r="169" spans="1:2" x14ac:dyDescent="0.2">
      <c r="A169" s="475"/>
      <c r="B169" s="5"/>
    </row>
    <row r="170" spans="1:2" x14ac:dyDescent="0.2">
      <c r="A170" s="475"/>
      <c r="B170" s="5"/>
    </row>
    <row r="171" spans="1:2" x14ac:dyDescent="0.2">
      <c r="A171" s="475"/>
      <c r="B171" s="5"/>
    </row>
    <row r="172" spans="1:2" x14ac:dyDescent="0.2">
      <c r="A172" s="475"/>
      <c r="B172" s="5"/>
    </row>
    <row r="173" spans="1:2" x14ac:dyDescent="0.2">
      <c r="A173" s="475"/>
      <c r="B173" s="5"/>
    </row>
    <row r="174" spans="1:2" x14ac:dyDescent="0.2">
      <c r="A174" s="475"/>
      <c r="B174" s="5"/>
    </row>
    <row r="175" spans="1:2" x14ac:dyDescent="0.2">
      <c r="A175" s="475"/>
      <c r="B175" s="5"/>
    </row>
    <row r="176" spans="1:2" x14ac:dyDescent="0.2">
      <c r="A176" s="475"/>
      <c r="B176" s="5"/>
    </row>
    <row r="177" spans="1:2" x14ac:dyDescent="0.2">
      <c r="A177" s="475"/>
      <c r="B177" s="5"/>
    </row>
    <row r="178" spans="1:2" x14ac:dyDescent="0.2">
      <c r="A178" s="475"/>
      <c r="B178" s="5"/>
    </row>
    <row r="179" spans="1:2" x14ac:dyDescent="0.2">
      <c r="A179" s="475"/>
      <c r="B179" s="5"/>
    </row>
    <row r="180" spans="1:2" x14ac:dyDescent="0.2">
      <c r="A180" s="475"/>
      <c r="B180" s="5"/>
    </row>
    <row r="181" spans="1:2" x14ac:dyDescent="0.2">
      <c r="A181" s="475"/>
      <c r="B181" s="5"/>
    </row>
    <row r="182" spans="1:2" x14ac:dyDescent="0.2">
      <c r="A182" s="475"/>
      <c r="B182" s="5"/>
    </row>
    <row r="183" spans="1:2" x14ac:dyDescent="0.2">
      <c r="A183" s="475"/>
      <c r="B183" s="5"/>
    </row>
    <row r="184" spans="1:2" x14ac:dyDescent="0.2">
      <c r="A184" s="475"/>
      <c r="B184" s="5"/>
    </row>
    <row r="185" spans="1:2" x14ac:dyDescent="0.2">
      <c r="A185" s="475"/>
      <c r="B185" s="5"/>
    </row>
    <row r="186" spans="1:2" x14ac:dyDescent="0.2">
      <c r="A186" s="475"/>
      <c r="B186" s="5"/>
    </row>
    <row r="187" spans="1:2" x14ac:dyDescent="0.2">
      <c r="A187" s="475"/>
      <c r="B187" s="5"/>
    </row>
    <row r="188" spans="1:2" x14ac:dyDescent="0.2">
      <c r="A188" s="475"/>
      <c r="B188" s="5"/>
    </row>
    <row r="189" spans="1:2" x14ac:dyDescent="0.2">
      <c r="A189" s="475"/>
      <c r="B189" s="5"/>
    </row>
    <row r="190" spans="1:2" x14ac:dyDescent="0.2">
      <c r="A190" s="475"/>
      <c r="B190" s="5"/>
    </row>
    <row r="191" spans="1:2" x14ac:dyDescent="0.2">
      <c r="A191" s="475"/>
      <c r="B191" s="5"/>
    </row>
    <row r="192" spans="1:2" x14ac:dyDescent="0.2">
      <c r="A192" s="475"/>
      <c r="B192" s="5"/>
    </row>
    <row r="193" spans="1:2" x14ac:dyDescent="0.2">
      <c r="A193" s="475"/>
      <c r="B193" s="5"/>
    </row>
    <row r="194" spans="1:2" x14ac:dyDescent="0.2">
      <c r="A194" s="475"/>
      <c r="B194" s="5"/>
    </row>
    <row r="195" spans="1:2" x14ac:dyDescent="0.2">
      <c r="A195" s="475"/>
      <c r="B195" s="5"/>
    </row>
    <row r="196" spans="1:2" x14ac:dyDescent="0.2">
      <c r="A196" s="475"/>
      <c r="B196" s="5"/>
    </row>
    <row r="197" spans="1:2" x14ac:dyDescent="0.2">
      <c r="A197" s="475"/>
      <c r="B197" s="5"/>
    </row>
    <row r="198" spans="1:2" x14ac:dyDescent="0.2">
      <c r="A198" s="475"/>
      <c r="B198" s="5"/>
    </row>
    <row r="199" spans="1:2" x14ac:dyDescent="0.2">
      <c r="A199" s="475"/>
      <c r="B199" s="5"/>
    </row>
    <row r="200" spans="1:2" x14ac:dyDescent="0.2">
      <c r="A200" s="475"/>
      <c r="B200" s="5"/>
    </row>
    <row r="201" spans="1:2" x14ac:dyDescent="0.2">
      <c r="A201" s="475"/>
      <c r="B201" s="5"/>
    </row>
    <row r="202" spans="1:2" x14ac:dyDescent="0.2">
      <c r="A202" s="475"/>
      <c r="B202" s="5"/>
    </row>
    <row r="203" spans="1:2" x14ac:dyDescent="0.2">
      <c r="A203" s="475"/>
      <c r="B203" s="5"/>
    </row>
    <row r="204" spans="1:2" x14ac:dyDescent="0.2">
      <c r="A204" s="475"/>
      <c r="B204" s="5"/>
    </row>
    <row r="205" spans="1:2" x14ac:dyDescent="0.2">
      <c r="A205" s="475"/>
      <c r="B205" s="5"/>
    </row>
    <row r="206" spans="1:2" x14ac:dyDescent="0.2">
      <c r="A206" s="475"/>
      <c r="B206" s="5"/>
    </row>
    <row r="207" spans="1:2" x14ac:dyDescent="0.2">
      <c r="A207" s="475"/>
      <c r="B207" s="5"/>
    </row>
    <row r="208" spans="1:2" x14ac:dyDescent="0.2">
      <c r="A208" s="475"/>
      <c r="B208" s="5"/>
    </row>
    <row r="209" spans="1:2" x14ac:dyDescent="0.2">
      <c r="A209" s="475"/>
      <c r="B209" s="5"/>
    </row>
    <row r="210" spans="1:2" x14ac:dyDescent="0.2">
      <c r="A210" s="475"/>
      <c r="B210" s="5"/>
    </row>
    <row r="211" spans="1:2" x14ac:dyDescent="0.2">
      <c r="A211" s="475"/>
      <c r="B211" s="5"/>
    </row>
    <row r="212" spans="1:2" x14ac:dyDescent="0.2">
      <c r="A212" s="475"/>
      <c r="B212" s="5"/>
    </row>
    <row r="213" spans="1:2" x14ac:dyDescent="0.2">
      <c r="A213" s="475"/>
      <c r="B213" s="5"/>
    </row>
    <row r="214" spans="1:2" x14ac:dyDescent="0.2">
      <c r="A214" s="475"/>
      <c r="B214" s="5"/>
    </row>
    <row r="215" spans="1:2" x14ac:dyDescent="0.2">
      <c r="A215" s="475"/>
      <c r="B215" s="5"/>
    </row>
    <row r="216" spans="1:2" x14ac:dyDescent="0.2">
      <c r="A216" s="475"/>
      <c r="B216" s="5"/>
    </row>
    <row r="217" spans="1:2" x14ac:dyDescent="0.2">
      <c r="A217" s="475"/>
      <c r="B217" s="5"/>
    </row>
    <row r="218" spans="1:2" x14ac:dyDescent="0.2">
      <c r="A218" s="475"/>
      <c r="B218" s="5"/>
    </row>
    <row r="219" spans="1:2" x14ac:dyDescent="0.2">
      <c r="A219" s="475"/>
      <c r="B219" s="5"/>
    </row>
    <row r="220" spans="1:2" x14ac:dyDescent="0.2">
      <c r="A220" s="475"/>
      <c r="B220" s="5"/>
    </row>
    <row r="221" spans="1:2" x14ac:dyDescent="0.2">
      <c r="A221" s="475"/>
      <c r="B221" s="5"/>
    </row>
    <row r="222" spans="1:2" x14ac:dyDescent="0.2">
      <c r="A222" s="475"/>
      <c r="B222" s="5"/>
    </row>
    <row r="223" spans="1:2" x14ac:dyDescent="0.2">
      <c r="A223" s="475"/>
      <c r="B223" s="5"/>
    </row>
    <row r="224" spans="1:2" x14ac:dyDescent="0.2">
      <c r="A224" s="475"/>
      <c r="B224" s="5"/>
    </row>
    <row r="225" spans="1:2" x14ac:dyDescent="0.2">
      <c r="A225" s="475"/>
      <c r="B225" s="5"/>
    </row>
    <row r="226" spans="1:2" x14ac:dyDescent="0.2">
      <c r="A226" s="475"/>
      <c r="B226" s="5"/>
    </row>
    <row r="227" spans="1:2" x14ac:dyDescent="0.2">
      <c r="A227" s="475"/>
      <c r="B227" s="5"/>
    </row>
    <row r="228" spans="1:2" x14ac:dyDescent="0.2">
      <c r="A228" s="475"/>
      <c r="B228" s="5"/>
    </row>
    <row r="229" spans="1:2" x14ac:dyDescent="0.2">
      <c r="A229" s="475"/>
      <c r="B229" s="5"/>
    </row>
    <row r="230" spans="1:2" x14ac:dyDescent="0.2">
      <c r="A230" s="475"/>
      <c r="B230" s="5"/>
    </row>
    <row r="231" spans="1:2" x14ac:dyDescent="0.2">
      <c r="A231" s="475"/>
      <c r="B231" s="5"/>
    </row>
    <row r="232" spans="1:2" x14ac:dyDescent="0.2">
      <c r="A232" s="475"/>
      <c r="B232" s="5"/>
    </row>
    <row r="233" spans="1:2" x14ac:dyDescent="0.2">
      <c r="A233" s="475"/>
      <c r="B233" s="5"/>
    </row>
    <row r="234" spans="1:2" x14ac:dyDescent="0.2">
      <c r="A234" s="475"/>
      <c r="B234" s="5"/>
    </row>
    <row r="235" spans="1:2" x14ac:dyDescent="0.2">
      <c r="A235" s="475"/>
      <c r="B235" s="5"/>
    </row>
    <row r="236" spans="1:2" x14ac:dyDescent="0.2">
      <c r="A236" s="475"/>
      <c r="B236" s="5"/>
    </row>
    <row r="237" spans="1:2" x14ac:dyDescent="0.2">
      <c r="A237" s="475"/>
      <c r="B237" s="5"/>
    </row>
    <row r="238" spans="1:2" x14ac:dyDescent="0.2">
      <c r="A238" s="475"/>
      <c r="B238" s="5"/>
    </row>
    <row r="239" spans="1:2" x14ac:dyDescent="0.2">
      <c r="A239" s="475"/>
      <c r="B239" s="5"/>
    </row>
    <row r="240" spans="1:2" x14ac:dyDescent="0.2">
      <c r="A240" s="475"/>
      <c r="B240" s="5"/>
    </row>
    <row r="241" spans="1:2" x14ac:dyDescent="0.2">
      <c r="A241" s="475"/>
      <c r="B241" s="5"/>
    </row>
    <row r="242" spans="1:2" x14ac:dyDescent="0.2">
      <c r="A242" s="475"/>
      <c r="B242" s="5"/>
    </row>
    <row r="243" spans="1:2" x14ac:dyDescent="0.2">
      <c r="A243" s="475"/>
      <c r="B243" s="5"/>
    </row>
    <row r="244" spans="1:2" x14ac:dyDescent="0.2">
      <c r="A244" s="475"/>
      <c r="B244" s="5"/>
    </row>
    <row r="245" spans="1:2" x14ac:dyDescent="0.2">
      <c r="A245" s="475"/>
      <c r="B245" s="5"/>
    </row>
    <row r="246" spans="1:2" x14ac:dyDescent="0.2">
      <c r="A246" s="475"/>
      <c r="B246" s="5"/>
    </row>
    <row r="247" spans="1:2" x14ac:dyDescent="0.2">
      <c r="A247" s="475"/>
      <c r="B247" s="5"/>
    </row>
    <row r="248" spans="1:2" x14ac:dyDescent="0.2">
      <c r="A248" s="475"/>
      <c r="B248" s="5"/>
    </row>
    <row r="249" spans="1:2" x14ac:dyDescent="0.2">
      <c r="A249" s="475"/>
      <c r="B249" s="5"/>
    </row>
    <row r="250" spans="1:2" x14ac:dyDescent="0.2">
      <c r="A250" s="475"/>
      <c r="B250" s="5"/>
    </row>
    <row r="251" spans="1:2" x14ac:dyDescent="0.2">
      <c r="A251" s="475"/>
      <c r="B251" s="5"/>
    </row>
    <row r="252" spans="1:2" x14ac:dyDescent="0.2">
      <c r="A252" s="475"/>
      <c r="B252" s="5"/>
    </row>
    <row r="253" spans="1:2" x14ac:dyDescent="0.2">
      <c r="A253" s="475"/>
      <c r="B253" s="5"/>
    </row>
    <row r="254" spans="1:2" x14ac:dyDescent="0.2">
      <c r="A254" s="475"/>
      <c r="B254" s="5"/>
    </row>
    <row r="255" spans="1:2" x14ac:dyDescent="0.2">
      <c r="A255" s="475"/>
      <c r="B255" s="5"/>
    </row>
    <row r="256" spans="1:2" x14ac:dyDescent="0.2">
      <c r="A256" s="475"/>
      <c r="B256" s="5"/>
    </row>
    <row r="257" spans="1:2" x14ac:dyDescent="0.2">
      <c r="A257" s="475"/>
      <c r="B257" s="5"/>
    </row>
    <row r="258" spans="1:2" x14ac:dyDescent="0.2">
      <c r="A258" s="475"/>
      <c r="B258" s="5"/>
    </row>
    <row r="259" spans="1:2" x14ac:dyDescent="0.2">
      <c r="A259" s="475"/>
      <c r="B259" s="5"/>
    </row>
    <row r="260" spans="1:2" x14ac:dyDescent="0.2">
      <c r="A260" s="475"/>
      <c r="B260" s="5"/>
    </row>
    <row r="261" spans="1:2" x14ac:dyDescent="0.2">
      <c r="A261" s="475"/>
      <c r="B261" s="5"/>
    </row>
    <row r="262" spans="1:2" x14ac:dyDescent="0.2">
      <c r="A262" s="475"/>
      <c r="B262" s="5"/>
    </row>
    <row r="263" spans="1:2" x14ac:dyDescent="0.2">
      <c r="A263" s="475"/>
      <c r="B263" s="5"/>
    </row>
    <row r="264" spans="1:2" x14ac:dyDescent="0.2">
      <c r="A264" s="475"/>
      <c r="B264" s="5"/>
    </row>
    <row r="265" spans="1:2" x14ac:dyDescent="0.2">
      <c r="A265" s="475"/>
      <c r="B265" s="5"/>
    </row>
    <row r="266" spans="1:2" x14ac:dyDescent="0.2">
      <c r="A266" s="475"/>
      <c r="B266" s="5"/>
    </row>
    <row r="267" spans="1:2" x14ac:dyDescent="0.2">
      <c r="A267" s="475"/>
      <c r="B267" s="5"/>
    </row>
    <row r="268" spans="1:2" x14ac:dyDescent="0.2">
      <c r="A268" s="475"/>
      <c r="B268" s="5"/>
    </row>
    <row r="269" spans="1:2" x14ac:dyDescent="0.2">
      <c r="A269" s="475"/>
      <c r="B269" s="5"/>
    </row>
    <row r="270" spans="1:2" x14ac:dyDescent="0.2">
      <c r="A270" s="475"/>
      <c r="B270" s="5"/>
    </row>
    <row r="271" spans="1:2" x14ac:dyDescent="0.2">
      <c r="A271" s="475"/>
      <c r="B271" s="5"/>
    </row>
    <row r="272" spans="1:2" x14ac:dyDescent="0.2">
      <c r="A272" s="475"/>
      <c r="B272" s="5"/>
    </row>
    <row r="273" spans="1:2" x14ac:dyDescent="0.2">
      <c r="A273" s="475"/>
      <c r="B273" s="5"/>
    </row>
    <row r="274" spans="1:2" x14ac:dyDescent="0.2">
      <c r="A274" s="475"/>
      <c r="B274" s="5"/>
    </row>
    <row r="275" spans="1:2" x14ac:dyDescent="0.2">
      <c r="A275" s="475"/>
      <c r="B275" s="5"/>
    </row>
    <row r="276" spans="1:2" x14ac:dyDescent="0.2">
      <c r="A276" s="475"/>
      <c r="B276" s="5"/>
    </row>
    <row r="277" spans="1:2" x14ac:dyDescent="0.2">
      <c r="A277" s="475"/>
      <c r="B277" s="5"/>
    </row>
    <row r="278" spans="1:2" x14ac:dyDescent="0.2">
      <c r="A278" s="475"/>
      <c r="B278" s="5"/>
    </row>
    <row r="279" spans="1:2" x14ac:dyDescent="0.2">
      <c r="A279" s="475"/>
      <c r="B279" s="5"/>
    </row>
    <row r="280" spans="1:2" x14ac:dyDescent="0.2">
      <c r="A280" s="475"/>
      <c r="B280" s="5"/>
    </row>
    <row r="281" spans="1:2" x14ac:dyDescent="0.2">
      <c r="A281" s="475"/>
      <c r="B281" s="5"/>
    </row>
    <row r="282" spans="1:2" x14ac:dyDescent="0.2">
      <c r="A282" s="475"/>
      <c r="B282" s="5"/>
    </row>
    <row r="283" spans="1:2" x14ac:dyDescent="0.2">
      <c r="A283" s="475"/>
      <c r="B283" s="5"/>
    </row>
    <row r="284" spans="1:2" x14ac:dyDescent="0.2">
      <c r="A284" s="475"/>
      <c r="B284" s="5"/>
    </row>
    <row r="285" spans="1:2" x14ac:dyDescent="0.2">
      <c r="A285" s="475"/>
      <c r="B285" s="5"/>
    </row>
    <row r="286" spans="1:2" x14ac:dyDescent="0.2">
      <c r="A286" s="475"/>
      <c r="B286" s="5"/>
    </row>
    <row r="287" spans="1:2" x14ac:dyDescent="0.2">
      <c r="A287" s="475"/>
      <c r="B287" s="5"/>
    </row>
    <row r="288" spans="1:2" x14ac:dyDescent="0.2">
      <c r="A288" s="475"/>
      <c r="B288" s="5"/>
    </row>
    <row r="289" spans="1:2" x14ac:dyDescent="0.2">
      <c r="A289" s="475"/>
      <c r="B289" s="5"/>
    </row>
    <row r="290" spans="1:2" x14ac:dyDescent="0.2">
      <c r="A290" s="475"/>
      <c r="B290" s="5"/>
    </row>
    <row r="291" spans="1:2" x14ac:dyDescent="0.2">
      <c r="A291" s="476"/>
      <c r="B291" s="5"/>
    </row>
    <row r="292" spans="1:2" x14ac:dyDescent="0.2">
      <c r="A292" s="475"/>
      <c r="B292" s="5"/>
    </row>
    <row r="293" spans="1:2" x14ac:dyDescent="0.2">
      <c r="A293" s="475"/>
      <c r="B293" s="5"/>
    </row>
    <row r="294" spans="1:2" x14ac:dyDescent="0.2">
      <c r="A294" s="475"/>
      <c r="B294" s="5"/>
    </row>
    <row r="295" spans="1:2" x14ac:dyDescent="0.2">
      <c r="A295" s="475"/>
      <c r="B295" s="5"/>
    </row>
    <row r="296" spans="1:2" x14ac:dyDescent="0.2">
      <c r="A296" s="475"/>
      <c r="B296" s="5"/>
    </row>
    <row r="297" spans="1:2" x14ac:dyDescent="0.2">
      <c r="A297" s="475"/>
      <c r="B297" s="5"/>
    </row>
    <row r="298" spans="1:2" x14ac:dyDescent="0.2">
      <c r="A298" s="475"/>
      <c r="B298" s="5"/>
    </row>
    <row r="299" spans="1:2" x14ac:dyDescent="0.2">
      <c r="A299" s="475"/>
      <c r="B299" s="5"/>
    </row>
    <row r="300" spans="1:2" x14ac:dyDescent="0.2">
      <c r="A300" s="475"/>
      <c r="B300" s="5"/>
    </row>
    <row r="301" spans="1:2" x14ac:dyDescent="0.2">
      <c r="A301" s="475"/>
      <c r="B301" s="5"/>
    </row>
    <row r="302" spans="1:2" x14ac:dyDescent="0.2">
      <c r="A302" s="475"/>
      <c r="B302" s="5"/>
    </row>
    <row r="303" spans="1:2" x14ac:dyDescent="0.2">
      <c r="A303" s="475"/>
      <c r="B303" s="5"/>
    </row>
    <row r="304" spans="1:2" x14ac:dyDescent="0.2">
      <c r="A304" s="475"/>
      <c r="B304" s="5"/>
    </row>
    <row r="305" spans="1:2" x14ac:dyDescent="0.2">
      <c r="A305" s="475"/>
      <c r="B305" s="5"/>
    </row>
    <row r="306" spans="1:2" x14ac:dyDescent="0.2">
      <c r="A306" s="475"/>
      <c r="B306" s="5"/>
    </row>
    <row r="307" spans="1:2" x14ac:dyDescent="0.2">
      <c r="A307" s="475"/>
      <c r="B307" s="5"/>
    </row>
    <row r="308" spans="1:2" x14ac:dyDescent="0.2">
      <c r="A308" s="475"/>
      <c r="B308" s="5"/>
    </row>
    <row r="309" spans="1:2" x14ac:dyDescent="0.2">
      <c r="A309" s="475"/>
      <c r="B309" s="5"/>
    </row>
    <row r="310" spans="1:2" x14ac:dyDescent="0.2">
      <c r="A310" s="475"/>
      <c r="B310" s="5"/>
    </row>
    <row r="311" spans="1:2" x14ac:dyDescent="0.2">
      <c r="A311" s="475"/>
      <c r="B311" s="5"/>
    </row>
    <row r="312" spans="1:2" x14ac:dyDescent="0.2">
      <c r="A312" s="475"/>
      <c r="B312" s="5"/>
    </row>
    <row r="313" spans="1:2" x14ac:dyDescent="0.2">
      <c r="A313" s="475"/>
      <c r="B313" s="5"/>
    </row>
    <row r="314" spans="1:2" x14ac:dyDescent="0.2">
      <c r="A314" s="475"/>
      <c r="B314" s="5"/>
    </row>
    <row r="315" spans="1:2" x14ac:dyDescent="0.2">
      <c r="A315" s="475"/>
      <c r="B315" s="5"/>
    </row>
    <row r="316" spans="1:2" x14ac:dyDescent="0.2">
      <c r="A316" s="475"/>
      <c r="B316" s="5"/>
    </row>
    <row r="317" spans="1:2" x14ac:dyDescent="0.2">
      <c r="A317" s="475"/>
      <c r="B317" s="5"/>
    </row>
    <row r="318" spans="1:2" x14ac:dyDescent="0.2">
      <c r="A318" s="475"/>
      <c r="B318" s="5"/>
    </row>
    <row r="319" spans="1:2" x14ac:dyDescent="0.2">
      <c r="A319" s="475"/>
      <c r="B319" s="5"/>
    </row>
    <row r="320" spans="1:2" x14ac:dyDescent="0.2">
      <c r="A320" s="475"/>
      <c r="B320" s="5"/>
    </row>
    <row r="321" spans="1:2" x14ac:dyDescent="0.2">
      <c r="A321" s="475"/>
      <c r="B321" s="5"/>
    </row>
    <row r="322" spans="1:2" x14ac:dyDescent="0.2">
      <c r="A322" s="475"/>
      <c r="B322" s="5"/>
    </row>
    <row r="323" spans="1:2" x14ac:dyDescent="0.2">
      <c r="A323" s="475"/>
      <c r="B323" s="5"/>
    </row>
    <row r="324" spans="1:2" x14ac:dyDescent="0.2">
      <c r="A324" s="475"/>
      <c r="B324" s="5"/>
    </row>
    <row r="325" spans="1:2" x14ac:dyDescent="0.2">
      <c r="A325" s="475"/>
      <c r="B325" s="5"/>
    </row>
    <row r="326" spans="1:2" x14ac:dyDescent="0.2">
      <c r="A326" s="475"/>
      <c r="B326" s="5"/>
    </row>
    <row r="327" spans="1:2" x14ac:dyDescent="0.2">
      <c r="A327" s="475"/>
      <c r="B327" s="5"/>
    </row>
    <row r="328" spans="1:2" x14ac:dyDescent="0.2">
      <c r="A328" s="475"/>
      <c r="B328" s="5"/>
    </row>
    <row r="329" spans="1:2" x14ac:dyDescent="0.2">
      <c r="A329" s="475"/>
      <c r="B329" s="5"/>
    </row>
    <row r="330" spans="1:2" x14ac:dyDescent="0.2">
      <c r="A330" s="475"/>
      <c r="B330" s="5"/>
    </row>
    <row r="331" spans="1:2" x14ac:dyDescent="0.2">
      <c r="A331" s="475"/>
      <c r="B331" s="5"/>
    </row>
    <row r="332" spans="1:2" x14ac:dyDescent="0.2">
      <c r="A332" s="475"/>
      <c r="B332" s="5"/>
    </row>
    <row r="333" spans="1:2" x14ac:dyDescent="0.2">
      <c r="A333" s="475"/>
      <c r="B333" s="5"/>
    </row>
    <row r="334" spans="1:2" x14ac:dyDescent="0.2">
      <c r="A334" s="475"/>
      <c r="B334" s="5"/>
    </row>
    <row r="335" spans="1:2" x14ac:dyDescent="0.2">
      <c r="A335" s="475"/>
      <c r="B335" s="5"/>
    </row>
    <row r="336" spans="1:2" x14ac:dyDescent="0.2">
      <c r="A336" s="475"/>
      <c r="B336" s="5"/>
    </row>
    <row r="337" spans="1:2" x14ac:dyDescent="0.2">
      <c r="A337" s="475"/>
      <c r="B337" s="5"/>
    </row>
    <row r="338" spans="1:2" x14ac:dyDescent="0.2">
      <c r="A338" s="475"/>
      <c r="B338" s="5"/>
    </row>
    <row r="339" spans="1:2" x14ac:dyDescent="0.2">
      <c r="A339" s="475"/>
      <c r="B339" s="5"/>
    </row>
    <row r="340" spans="1:2" x14ac:dyDescent="0.2">
      <c r="A340" s="475"/>
      <c r="B340" s="5"/>
    </row>
    <row r="341" spans="1:2" x14ac:dyDescent="0.2">
      <c r="A341" s="475"/>
      <c r="B341" s="5"/>
    </row>
    <row r="342" spans="1:2" x14ac:dyDescent="0.2">
      <c r="A342" s="475"/>
      <c r="B342" s="5"/>
    </row>
    <row r="343" spans="1:2" x14ac:dyDescent="0.2">
      <c r="A343" s="475"/>
      <c r="B343" s="5"/>
    </row>
    <row r="344" spans="1:2" x14ac:dyDescent="0.2">
      <c r="A344" s="475"/>
      <c r="B344" s="5"/>
    </row>
    <row r="345" spans="1:2" x14ac:dyDescent="0.2">
      <c r="A345" s="475"/>
      <c r="B345" s="5"/>
    </row>
    <row r="346" spans="1:2" x14ac:dyDescent="0.2">
      <c r="A346" s="475"/>
      <c r="B346" s="5"/>
    </row>
    <row r="347" spans="1:2" x14ac:dyDescent="0.2">
      <c r="A347" s="475"/>
      <c r="B347" s="5"/>
    </row>
    <row r="348" spans="1:2" x14ac:dyDescent="0.2">
      <c r="A348" s="475"/>
      <c r="B348" s="5"/>
    </row>
    <row r="349" spans="1:2" x14ac:dyDescent="0.2">
      <c r="A349" s="475"/>
      <c r="B349" s="5"/>
    </row>
    <row r="350" spans="1:2" x14ac:dyDescent="0.2">
      <c r="A350" s="475"/>
      <c r="B350" s="5"/>
    </row>
    <row r="351" spans="1:2" x14ac:dyDescent="0.2">
      <c r="A351" s="475"/>
      <c r="B351" s="5"/>
    </row>
    <row r="352" spans="1:2" x14ac:dyDescent="0.2">
      <c r="A352" s="475"/>
      <c r="B352" s="5"/>
    </row>
    <row r="353" spans="1:2" x14ac:dyDescent="0.2">
      <c r="A353" s="475"/>
      <c r="B353" s="5"/>
    </row>
    <row r="354" spans="1:2" x14ac:dyDescent="0.2">
      <c r="A354" s="475"/>
      <c r="B354" s="5"/>
    </row>
    <row r="355" spans="1:2" x14ac:dyDescent="0.2">
      <c r="A355" s="475"/>
      <c r="B355" s="5"/>
    </row>
    <row r="356" spans="1:2" x14ac:dyDescent="0.2">
      <c r="A356" s="475"/>
      <c r="B356" s="5"/>
    </row>
    <row r="357" spans="1:2" x14ac:dyDescent="0.2">
      <c r="A357" s="475"/>
      <c r="B357" s="5"/>
    </row>
    <row r="358" spans="1:2" x14ac:dyDescent="0.2">
      <c r="A358" s="475"/>
      <c r="B358" s="5"/>
    </row>
    <row r="359" spans="1:2" x14ac:dyDescent="0.2">
      <c r="A359" s="475"/>
      <c r="B359" s="5"/>
    </row>
    <row r="360" spans="1:2" x14ac:dyDescent="0.2">
      <c r="A360" s="475"/>
      <c r="B360" s="5"/>
    </row>
    <row r="361" spans="1:2" x14ac:dyDescent="0.2">
      <c r="A361" s="475"/>
      <c r="B361" s="5"/>
    </row>
    <row r="362" spans="1:2" x14ac:dyDescent="0.2">
      <c r="A362" s="475"/>
      <c r="B362" s="5"/>
    </row>
    <row r="363" spans="1:2" x14ac:dyDescent="0.2">
      <c r="A363" s="475"/>
      <c r="B363" s="5"/>
    </row>
    <row r="364" spans="1:2" x14ac:dyDescent="0.2">
      <c r="A364" s="475"/>
      <c r="B364" s="5"/>
    </row>
    <row r="365" spans="1:2" x14ac:dyDescent="0.2">
      <c r="A365" s="475"/>
      <c r="B365" s="5"/>
    </row>
    <row r="366" spans="1:2" x14ac:dyDescent="0.2">
      <c r="A366" s="475"/>
      <c r="B366" s="5"/>
    </row>
    <row r="367" spans="1:2" x14ac:dyDescent="0.2">
      <c r="A367" s="475"/>
      <c r="B367" s="5"/>
    </row>
    <row r="368" spans="1:2" x14ac:dyDescent="0.2">
      <c r="A368" s="475"/>
      <c r="B368" s="5"/>
    </row>
    <row r="369" spans="1:2" x14ac:dyDescent="0.2">
      <c r="A369" s="475"/>
      <c r="B369" s="5"/>
    </row>
    <row r="370" spans="1:2" x14ac:dyDescent="0.2">
      <c r="A370" s="475"/>
      <c r="B370" s="5"/>
    </row>
    <row r="371" spans="1:2" x14ac:dyDescent="0.2">
      <c r="A371" s="475"/>
      <c r="B371" s="5"/>
    </row>
    <row r="372" spans="1:2" x14ac:dyDescent="0.2">
      <c r="A372" s="475"/>
      <c r="B372" s="5"/>
    </row>
    <row r="373" spans="1:2" x14ac:dyDescent="0.2">
      <c r="A373" s="475"/>
      <c r="B373" s="5"/>
    </row>
    <row r="374" spans="1:2" x14ac:dyDescent="0.2">
      <c r="A374" s="475"/>
      <c r="B374" s="5"/>
    </row>
    <row r="375" spans="1:2" x14ac:dyDescent="0.2">
      <c r="A375" s="475"/>
      <c r="B375" s="5"/>
    </row>
    <row r="376" spans="1:2" x14ac:dyDescent="0.2">
      <c r="A376" s="475"/>
      <c r="B376" s="5"/>
    </row>
    <row r="377" spans="1:2" x14ac:dyDescent="0.2">
      <c r="A377" s="475"/>
      <c r="B377" s="5"/>
    </row>
    <row r="378" spans="1:2" x14ac:dyDescent="0.2">
      <c r="A378" s="475"/>
      <c r="B378" s="5"/>
    </row>
    <row r="379" spans="1:2" x14ac:dyDescent="0.2">
      <c r="A379" s="475"/>
      <c r="B379" s="5"/>
    </row>
    <row r="380" spans="1:2" x14ac:dyDescent="0.2">
      <c r="A380" s="475"/>
      <c r="B380" s="5"/>
    </row>
    <row r="381" spans="1:2" x14ac:dyDescent="0.2">
      <c r="A381" s="475"/>
      <c r="B381" s="5"/>
    </row>
    <row r="382" spans="1:2" x14ac:dyDescent="0.2">
      <c r="A382" s="475"/>
      <c r="B382" s="5"/>
    </row>
    <row r="383" spans="1:2" x14ac:dyDescent="0.2">
      <c r="A383" s="475"/>
      <c r="B383" s="5"/>
    </row>
    <row r="384" spans="1:2" x14ac:dyDescent="0.2">
      <c r="A384" s="475"/>
      <c r="B384" s="5"/>
    </row>
    <row r="385" spans="1:2" x14ac:dyDescent="0.2">
      <c r="A385" s="475"/>
      <c r="B385" s="5"/>
    </row>
    <row r="386" spans="1:2" x14ac:dyDescent="0.2">
      <c r="A386" s="475"/>
      <c r="B386" s="5"/>
    </row>
    <row r="387" spans="1:2" x14ac:dyDescent="0.2">
      <c r="A387" s="475"/>
      <c r="B387" s="5"/>
    </row>
    <row r="388" spans="1:2" x14ac:dyDescent="0.2">
      <c r="A388" s="475"/>
      <c r="B388" s="5"/>
    </row>
    <row r="389" spans="1:2" x14ac:dyDescent="0.2">
      <c r="A389" s="475"/>
      <c r="B389" s="5"/>
    </row>
    <row r="390" spans="1:2" x14ac:dyDescent="0.2">
      <c r="A390" s="475"/>
      <c r="B390" s="5"/>
    </row>
    <row r="391" spans="1:2" x14ac:dyDescent="0.2">
      <c r="A391" s="475"/>
      <c r="B391" s="5"/>
    </row>
    <row r="392" spans="1:2" x14ac:dyDescent="0.2">
      <c r="A392" s="475"/>
      <c r="B392" s="5"/>
    </row>
    <row r="393" spans="1:2" x14ac:dyDescent="0.2">
      <c r="A393" s="475"/>
      <c r="B393" s="5"/>
    </row>
    <row r="394" spans="1:2" x14ac:dyDescent="0.2">
      <c r="A394" s="475"/>
      <c r="B394" s="5"/>
    </row>
    <row r="395" spans="1:2" x14ac:dyDescent="0.2">
      <c r="A395" s="475"/>
      <c r="B395" s="5"/>
    </row>
    <row r="396" spans="1:2" x14ac:dyDescent="0.2">
      <c r="A396" s="475"/>
      <c r="B396" s="5"/>
    </row>
    <row r="397" spans="1:2" x14ac:dyDescent="0.2">
      <c r="A397" s="475"/>
      <c r="B397" s="5"/>
    </row>
    <row r="398" spans="1:2" x14ac:dyDescent="0.2">
      <c r="A398" s="475"/>
      <c r="B398" s="5"/>
    </row>
    <row r="399" spans="1:2" x14ac:dyDescent="0.2">
      <c r="A399" s="475"/>
      <c r="B399" s="5"/>
    </row>
    <row r="400" spans="1:2" x14ac:dyDescent="0.2">
      <c r="A400" s="475"/>
      <c r="B400" s="5"/>
    </row>
    <row r="401" spans="1:2" x14ac:dyDescent="0.2">
      <c r="A401" s="475"/>
      <c r="B401" s="5"/>
    </row>
    <row r="402" spans="1:2" x14ac:dyDescent="0.2">
      <c r="A402" s="475"/>
      <c r="B402" s="5"/>
    </row>
    <row r="403" spans="1:2" x14ac:dyDescent="0.2">
      <c r="A403" s="475"/>
      <c r="B403" s="5"/>
    </row>
    <row r="404" spans="1:2" x14ac:dyDescent="0.2">
      <c r="A404" s="475"/>
      <c r="B404" s="5"/>
    </row>
    <row r="405" spans="1:2" x14ac:dyDescent="0.2">
      <c r="A405" s="475"/>
      <c r="B405" s="5"/>
    </row>
    <row r="406" spans="1:2" x14ac:dyDescent="0.2">
      <c r="A406" s="475"/>
      <c r="B406" s="5"/>
    </row>
    <row r="407" spans="1:2" x14ac:dyDescent="0.2">
      <c r="A407" s="475"/>
      <c r="B407" s="5"/>
    </row>
    <row r="408" spans="1:2" x14ac:dyDescent="0.2">
      <c r="A408" s="475"/>
      <c r="B408" s="5"/>
    </row>
    <row r="409" spans="1:2" x14ac:dyDescent="0.2">
      <c r="A409" s="475"/>
      <c r="B409" s="5"/>
    </row>
    <row r="410" spans="1:2" x14ac:dyDescent="0.2">
      <c r="A410" s="475"/>
      <c r="B410" s="5"/>
    </row>
    <row r="411" spans="1:2" x14ac:dyDescent="0.2">
      <c r="A411" s="475"/>
      <c r="B411" s="5"/>
    </row>
    <row r="412" spans="1:2" x14ac:dyDescent="0.2">
      <c r="A412" s="475"/>
      <c r="B412" s="5"/>
    </row>
    <row r="413" spans="1:2" x14ac:dyDescent="0.2">
      <c r="A413" s="475"/>
      <c r="B413" s="5"/>
    </row>
    <row r="414" spans="1:2" x14ac:dyDescent="0.2">
      <c r="A414" s="475"/>
      <c r="B414" s="5"/>
    </row>
    <row r="415" spans="1:2" x14ac:dyDescent="0.2">
      <c r="A415" s="475"/>
      <c r="B415" s="5"/>
    </row>
    <row r="416" spans="1:2" x14ac:dyDescent="0.2">
      <c r="A416" s="475"/>
      <c r="B416" s="5"/>
    </row>
    <row r="417" spans="1:2" x14ac:dyDescent="0.2">
      <c r="A417" s="475"/>
      <c r="B417" s="5"/>
    </row>
    <row r="418" spans="1:2" x14ac:dyDescent="0.2">
      <c r="A418" s="475"/>
      <c r="B418" s="5"/>
    </row>
    <row r="419" spans="1:2" x14ac:dyDescent="0.2">
      <c r="A419" s="475"/>
      <c r="B419" s="5"/>
    </row>
    <row r="420" spans="1:2" x14ac:dyDescent="0.2">
      <c r="A420" s="475"/>
      <c r="B420" s="5"/>
    </row>
    <row r="421" spans="1:2" x14ac:dyDescent="0.2">
      <c r="A421" s="475"/>
      <c r="B421" s="5"/>
    </row>
    <row r="422" spans="1:2" x14ac:dyDescent="0.2">
      <c r="A422" s="475"/>
      <c r="B422" s="5"/>
    </row>
    <row r="423" spans="1:2" x14ac:dyDescent="0.2">
      <c r="A423" s="475"/>
      <c r="B423" s="5"/>
    </row>
    <row r="424" spans="1:2" x14ac:dyDescent="0.2">
      <c r="A424" s="475"/>
      <c r="B424" s="5"/>
    </row>
    <row r="425" spans="1:2" x14ac:dyDescent="0.2">
      <c r="A425" s="475"/>
      <c r="B425" s="5"/>
    </row>
    <row r="426" spans="1:2" x14ac:dyDescent="0.2">
      <c r="A426" s="475"/>
      <c r="B426" s="5"/>
    </row>
    <row r="427" spans="1:2" x14ac:dyDescent="0.2">
      <c r="A427" s="475"/>
      <c r="B427" s="5"/>
    </row>
    <row r="428" spans="1:2" x14ac:dyDescent="0.2">
      <c r="A428" s="475"/>
      <c r="B428" s="5"/>
    </row>
    <row r="429" spans="1:2" x14ac:dyDescent="0.2">
      <c r="A429" s="475"/>
      <c r="B429" s="5"/>
    </row>
    <row r="430" spans="1:2" x14ac:dyDescent="0.2">
      <c r="A430" s="475"/>
      <c r="B430" s="5"/>
    </row>
    <row r="431" spans="1:2" x14ac:dyDescent="0.2">
      <c r="A431" s="475"/>
      <c r="B431" s="5"/>
    </row>
    <row r="432" spans="1:2" x14ac:dyDescent="0.2">
      <c r="A432" s="475"/>
      <c r="B432" s="5"/>
    </row>
    <row r="433" spans="1:2" x14ac:dyDescent="0.2">
      <c r="A433" s="475"/>
      <c r="B433" s="5"/>
    </row>
    <row r="434" spans="1:2" x14ac:dyDescent="0.2">
      <c r="A434" s="475"/>
      <c r="B434" s="5"/>
    </row>
    <row r="435" spans="1:2" x14ac:dyDescent="0.2">
      <c r="A435" s="475"/>
      <c r="B435" s="5"/>
    </row>
    <row r="436" spans="1:2" x14ac:dyDescent="0.2">
      <c r="A436" s="475"/>
      <c r="B436" s="5"/>
    </row>
    <row r="437" spans="1:2" x14ac:dyDescent="0.2">
      <c r="A437" s="475"/>
      <c r="B437" s="5"/>
    </row>
    <row r="438" spans="1:2" x14ac:dyDescent="0.2">
      <c r="A438" s="475"/>
      <c r="B438" s="5"/>
    </row>
    <row r="439" spans="1:2" x14ac:dyDescent="0.2">
      <c r="A439" s="475"/>
      <c r="B439" s="5"/>
    </row>
    <row r="440" spans="1:2" x14ac:dyDescent="0.2">
      <c r="A440" s="475"/>
      <c r="B440" s="5"/>
    </row>
    <row r="441" spans="1:2" x14ac:dyDescent="0.2">
      <c r="A441" s="475"/>
      <c r="B441" s="5"/>
    </row>
    <row r="442" spans="1:2" x14ac:dyDescent="0.2">
      <c r="A442" s="475"/>
      <c r="B442" s="5"/>
    </row>
    <row r="443" spans="1:2" x14ac:dyDescent="0.2">
      <c r="A443" s="475"/>
      <c r="B443" s="5"/>
    </row>
    <row r="444" spans="1:2" x14ac:dyDescent="0.2">
      <c r="A444" s="475"/>
      <c r="B444" s="5"/>
    </row>
    <row r="445" spans="1:2" x14ac:dyDescent="0.2">
      <c r="A445" s="475"/>
      <c r="B445" s="5"/>
    </row>
    <row r="446" spans="1:2" x14ac:dyDescent="0.2">
      <c r="A446" s="475"/>
      <c r="B446" s="5"/>
    </row>
    <row r="447" spans="1:2" x14ac:dyDescent="0.2">
      <c r="A447" s="475"/>
      <c r="B447" s="5"/>
    </row>
    <row r="448" spans="1:2" x14ac:dyDescent="0.2">
      <c r="A448" s="475"/>
      <c r="B448" s="5"/>
    </row>
    <row r="449" spans="1:2" x14ac:dyDescent="0.2">
      <c r="A449" s="475"/>
      <c r="B449" s="5"/>
    </row>
    <row r="450" spans="1:2" x14ac:dyDescent="0.2">
      <c r="A450" s="475"/>
      <c r="B450" s="5"/>
    </row>
    <row r="451" spans="1:2" x14ac:dyDescent="0.2">
      <c r="A451" s="475"/>
      <c r="B451" s="5"/>
    </row>
    <row r="452" spans="1:2" x14ac:dyDescent="0.2">
      <c r="A452" s="475"/>
    </row>
  </sheetData>
  <pageMargins left="0.7" right="0.7" top="0.75" bottom="0.75" header="0.3" footer="0.3"/>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G27"/>
  <sheetViews>
    <sheetView showGridLines="0" zoomScaleNormal="100" workbookViewId="0"/>
  </sheetViews>
  <sheetFormatPr defaultRowHeight="11.25" x14ac:dyDescent="0.2"/>
  <cols>
    <col min="1" max="1" width="37.7109375" style="326" customWidth="1"/>
    <col min="2" max="3" width="10.7109375" style="28" customWidth="1"/>
    <col min="4" max="4" width="2.7109375" style="5" customWidth="1"/>
    <col min="5" max="6" width="10.7109375" style="5" customWidth="1"/>
    <col min="7" max="16384" width="9.140625" style="5"/>
  </cols>
  <sheetData>
    <row r="1" spans="1:7" s="28" customFormat="1" ht="12.75" x14ac:dyDescent="0.2">
      <c r="A1" s="652" t="s">
        <v>588</v>
      </c>
      <c r="B1" s="118"/>
      <c r="C1" s="118"/>
      <c r="D1" s="118"/>
      <c r="E1" s="118"/>
      <c r="F1" s="118"/>
      <c r="G1" s="155"/>
    </row>
    <row r="2" spans="1:7" s="28" customFormat="1" ht="12.75" x14ac:dyDescent="0.2">
      <c r="A2" s="652"/>
      <c r="B2" s="118"/>
      <c r="C2" s="118"/>
      <c r="D2" s="118"/>
      <c r="E2" s="118"/>
      <c r="F2" s="118"/>
      <c r="G2" s="155"/>
    </row>
    <row r="3" spans="1:7" ht="15.75" x14ac:dyDescent="0.25">
      <c r="A3" s="672" t="s">
        <v>813</v>
      </c>
      <c r="B3" s="672"/>
      <c r="C3" s="672"/>
      <c r="D3" s="672"/>
      <c r="E3" s="672"/>
      <c r="F3" s="672"/>
      <c r="G3" s="319"/>
    </row>
    <row r="4" spans="1:7" s="648" customFormat="1" ht="14.25" x14ac:dyDescent="0.2">
      <c r="A4" s="673" t="s">
        <v>53</v>
      </c>
      <c r="B4" s="673"/>
      <c r="C4" s="673"/>
      <c r="D4" s="673"/>
      <c r="E4" s="673"/>
      <c r="F4" s="673"/>
      <c r="G4" s="651"/>
    </row>
    <row r="5" spans="1:7" ht="4.5" customHeight="1" x14ac:dyDescent="0.2">
      <c r="A5" s="199"/>
      <c r="B5" s="200"/>
      <c r="C5" s="200"/>
      <c r="D5" s="201"/>
      <c r="E5" s="201"/>
      <c r="F5" s="201"/>
    </row>
    <row r="6" spans="1:7" x14ac:dyDescent="0.2">
      <c r="A6" s="255"/>
      <c r="B6" s="684" t="s">
        <v>548</v>
      </c>
      <c r="C6" s="684"/>
      <c r="D6" s="297"/>
      <c r="E6" s="684" t="s">
        <v>541</v>
      </c>
      <c r="F6" s="684"/>
      <c r="G6" s="59"/>
    </row>
    <row r="7" spans="1:7" ht="22.5" x14ac:dyDescent="0.2">
      <c r="A7" s="706"/>
      <c r="B7" s="240" t="s">
        <v>535</v>
      </c>
      <c r="C7" s="324" t="s">
        <v>539</v>
      </c>
      <c r="D7" s="677"/>
      <c r="E7" s="247" t="s">
        <v>535</v>
      </c>
      <c r="F7" s="248" t="s">
        <v>225</v>
      </c>
      <c r="G7" s="60"/>
    </row>
    <row r="8" spans="1:7" x14ac:dyDescent="0.2">
      <c r="A8" s="706"/>
      <c r="B8" s="323" t="s">
        <v>0</v>
      </c>
      <c r="C8" s="324" t="s">
        <v>0</v>
      </c>
      <c r="D8" s="677"/>
      <c r="E8" s="322" t="s">
        <v>0</v>
      </c>
      <c r="F8" s="322" t="s">
        <v>0</v>
      </c>
      <c r="G8" s="2"/>
    </row>
    <row r="9" spans="1:7" ht="3" customHeight="1" x14ac:dyDescent="0.2">
      <c r="A9" s="327"/>
      <c r="B9" s="36"/>
      <c r="C9" s="15"/>
      <c r="D9" s="321"/>
      <c r="E9" s="321"/>
      <c r="F9" s="321"/>
      <c r="G9" s="321"/>
    </row>
    <row r="10" spans="1:7" x14ac:dyDescent="0.2">
      <c r="A10" s="327" t="s">
        <v>54</v>
      </c>
      <c r="B10" s="187">
        <v>3771.2849999999999</v>
      </c>
      <c r="C10" s="251">
        <v>3329.07</v>
      </c>
      <c r="D10" s="251"/>
      <c r="E10" s="251">
        <v>3436.8470000000002</v>
      </c>
      <c r="F10" s="251">
        <v>3364.8380000000002</v>
      </c>
      <c r="G10" s="22"/>
    </row>
    <row r="11" spans="1:7" x14ac:dyDescent="0.2">
      <c r="A11" s="327" t="s">
        <v>186</v>
      </c>
      <c r="B11" s="187">
        <v>-279.339</v>
      </c>
      <c r="C11" s="251">
        <v>-262.988</v>
      </c>
      <c r="D11" s="251"/>
      <c r="E11" s="251">
        <v>-253.50800000000001</v>
      </c>
      <c r="F11" s="251">
        <v>-266.11599999999999</v>
      </c>
      <c r="G11" s="22"/>
    </row>
    <row r="12" spans="1:7" x14ac:dyDescent="0.2">
      <c r="A12" s="252" t="s">
        <v>187</v>
      </c>
      <c r="B12" s="253">
        <v>3491.9459999999999</v>
      </c>
      <c r="C12" s="254">
        <v>3066.0820000000003</v>
      </c>
      <c r="D12" s="254"/>
      <c r="E12" s="254">
        <v>3183.3390000000004</v>
      </c>
      <c r="F12" s="254">
        <v>3098.7220000000002</v>
      </c>
      <c r="G12" s="23"/>
    </row>
    <row r="13" spans="1:7" ht="4.5" customHeight="1" x14ac:dyDescent="0.2">
      <c r="A13" s="199"/>
      <c r="B13" s="203"/>
      <c r="C13" s="203"/>
      <c r="D13" s="204"/>
      <c r="E13" s="202"/>
      <c r="F13" s="202"/>
    </row>
    <row r="14" spans="1:7" ht="12.75" x14ac:dyDescent="0.2">
      <c r="A14" s="696" t="s">
        <v>243</v>
      </c>
      <c r="B14" s="696"/>
      <c r="C14" s="696"/>
      <c r="D14" s="696"/>
      <c r="E14" s="696"/>
      <c r="F14" s="696"/>
      <c r="G14" s="320"/>
    </row>
    <row r="15" spans="1:7" ht="4.5" customHeight="1" x14ac:dyDescent="0.2">
      <c r="A15" s="199"/>
      <c r="B15" s="200"/>
      <c r="C15" s="200"/>
      <c r="D15" s="201"/>
      <c r="E15" s="201"/>
      <c r="F15" s="201"/>
    </row>
    <row r="16" spans="1:7" x14ac:dyDescent="0.2">
      <c r="A16" s="255"/>
      <c r="B16" s="698" t="s">
        <v>548</v>
      </c>
      <c r="C16" s="698"/>
      <c r="D16" s="297"/>
      <c r="E16" s="684" t="s">
        <v>541</v>
      </c>
      <c r="F16" s="684"/>
      <c r="G16" s="59"/>
    </row>
    <row r="17" spans="1:7" ht="22.5" x14ac:dyDescent="0.2">
      <c r="A17" s="706"/>
      <c r="B17" s="240" t="s">
        <v>535</v>
      </c>
      <c r="C17" s="324" t="s">
        <v>539</v>
      </c>
      <c r="D17" s="677"/>
      <c r="E17" s="247" t="s">
        <v>535</v>
      </c>
      <c r="F17" s="248" t="s">
        <v>225</v>
      </c>
      <c r="G17" s="60"/>
    </row>
    <row r="18" spans="1:7" x14ac:dyDescent="0.2">
      <c r="A18" s="706"/>
      <c r="B18" s="323" t="s">
        <v>0</v>
      </c>
      <c r="C18" s="324" t="s">
        <v>0</v>
      </c>
      <c r="D18" s="677"/>
      <c r="E18" s="322" t="s">
        <v>0</v>
      </c>
      <c r="F18" s="321" t="s">
        <v>0</v>
      </c>
      <c r="G18" s="2"/>
    </row>
    <row r="19" spans="1:7" ht="3" customHeight="1" x14ac:dyDescent="0.2">
      <c r="A19" s="327"/>
      <c r="B19" s="157"/>
      <c r="C19" s="24"/>
      <c r="D19" s="321"/>
      <c r="E19" s="321"/>
      <c r="F19" s="321"/>
      <c r="G19" s="321"/>
    </row>
    <row r="20" spans="1:7" x14ac:dyDescent="0.2">
      <c r="A20" s="327" t="s">
        <v>54</v>
      </c>
      <c r="B20" s="187">
        <v>5050.6949999999997</v>
      </c>
      <c r="C20" s="251">
        <v>4562.96</v>
      </c>
      <c r="D20" s="251"/>
      <c r="E20" s="251">
        <v>4493.17</v>
      </c>
      <c r="F20" s="251">
        <v>4539.3270000000002</v>
      </c>
      <c r="G20" s="22"/>
    </row>
    <row r="21" spans="1:7" x14ac:dyDescent="0.2">
      <c r="A21" s="327" t="s">
        <v>186</v>
      </c>
      <c r="B21" s="187">
        <v>-358.60199999999998</v>
      </c>
      <c r="C21" s="251">
        <v>-291.03500000000003</v>
      </c>
      <c r="D21" s="251"/>
      <c r="E21" s="251">
        <v>-290.34800000000001</v>
      </c>
      <c r="F21" s="251">
        <v>-349.726</v>
      </c>
      <c r="G21" s="22"/>
    </row>
    <row r="22" spans="1:7" x14ac:dyDescent="0.2">
      <c r="A22" s="256" t="s">
        <v>32</v>
      </c>
      <c r="B22" s="178">
        <v>4692.0929999999998</v>
      </c>
      <c r="C22" s="171">
        <v>4271.9250000000002</v>
      </c>
      <c r="D22" s="171"/>
      <c r="E22" s="171">
        <v>4202.8220000000001</v>
      </c>
      <c r="F22" s="171">
        <v>4189.6010000000006</v>
      </c>
      <c r="G22" s="23"/>
    </row>
    <row r="24" spans="1:7" x14ac:dyDescent="0.2">
      <c r="D24" s="52"/>
    </row>
    <row r="25" spans="1:7" x14ac:dyDescent="0.2">
      <c r="B25" s="326"/>
      <c r="C25" s="326"/>
      <c r="D25" s="326"/>
      <c r="E25" s="326"/>
      <c r="F25" s="326"/>
    </row>
    <row r="26" spans="1:7" x14ac:dyDescent="0.2">
      <c r="D26" s="52"/>
    </row>
    <row r="27" spans="1:7" x14ac:dyDescent="0.2">
      <c r="D27" s="52"/>
    </row>
  </sheetData>
  <mergeCells count="11">
    <mergeCell ref="A3:F3"/>
    <mergeCell ref="B16:C16"/>
    <mergeCell ref="E16:F16"/>
    <mergeCell ref="A17:A18"/>
    <mergeCell ref="D17:D18"/>
    <mergeCell ref="A4:F4"/>
    <mergeCell ref="B6:C6"/>
    <mergeCell ref="E6:F6"/>
    <mergeCell ref="A7:A8"/>
    <mergeCell ref="D7:D8"/>
    <mergeCell ref="A14:F14"/>
  </mergeCells>
  <pageMargins left="0.75" right="0.75" top="1" bottom="1" header="0.5" footer="0.5"/>
  <pageSetup paperSize="9"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G35"/>
  <sheetViews>
    <sheetView showGridLines="0" zoomScaleNormal="100" workbookViewId="0"/>
  </sheetViews>
  <sheetFormatPr defaultRowHeight="11.25" x14ac:dyDescent="0.2"/>
  <cols>
    <col min="1" max="1" width="37.7109375" style="326" customWidth="1"/>
    <col min="2" max="3" width="10.7109375" style="28" customWidth="1"/>
    <col min="4" max="4" width="2.7109375" style="5" customWidth="1"/>
    <col min="5" max="6" width="10.7109375" style="5" customWidth="1"/>
    <col min="7" max="16384" width="9.140625" style="5"/>
  </cols>
  <sheetData>
    <row r="1" spans="1:7" ht="12.75" x14ac:dyDescent="0.2">
      <c r="A1" s="199" t="s">
        <v>589</v>
      </c>
    </row>
    <row r="2" spans="1:7" ht="12.75" x14ac:dyDescent="0.2">
      <c r="A2" s="199"/>
    </row>
    <row r="3" spans="1:7" ht="15.75" x14ac:dyDescent="0.25">
      <c r="A3" s="672" t="s">
        <v>814</v>
      </c>
      <c r="B3" s="672"/>
      <c r="C3" s="672"/>
      <c r="D3" s="672"/>
      <c r="E3" s="672"/>
      <c r="F3" s="672"/>
      <c r="G3" s="319"/>
    </row>
    <row r="4" spans="1:7" ht="14.25" x14ac:dyDescent="0.2">
      <c r="A4" s="673" t="s">
        <v>53</v>
      </c>
      <c r="B4" s="673"/>
      <c r="C4" s="673"/>
      <c r="D4" s="673"/>
      <c r="E4" s="673"/>
      <c r="F4" s="673"/>
      <c r="G4" s="320"/>
    </row>
    <row r="5" spans="1:7" ht="4.5" customHeight="1" x14ac:dyDescent="0.2">
      <c r="A5" s="199"/>
      <c r="B5" s="200"/>
      <c r="C5" s="200"/>
      <c r="D5" s="201"/>
      <c r="E5" s="201"/>
      <c r="F5" s="201"/>
    </row>
    <row r="6" spans="1:7" x14ac:dyDescent="0.2">
      <c r="A6" s="255"/>
      <c r="B6" s="684" t="s">
        <v>548</v>
      </c>
      <c r="C6" s="684"/>
      <c r="D6" s="297"/>
      <c r="E6" s="684" t="s">
        <v>541</v>
      </c>
      <c r="F6" s="684"/>
      <c r="G6" s="59"/>
    </row>
    <row r="7" spans="1:7" ht="22.5" x14ac:dyDescent="0.2">
      <c r="A7" s="706"/>
      <c r="B7" s="240" t="s">
        <v>535</v>
      </c>
      <c r="C7" s="324" t="s">
        <v>539</v>
      </c>
      <c r="D7" s="677"/>
      <c r="E7" s="247" t="s">
        <v>535</v>
      </c>
      <c r="F7" s="248" t="s">
        <v>225</v>
      </c>
      <c r="G7" s="60"/>
    </row>
    <row r="8" spans="1:7" x14ac:dyDescent="0.2">
      <c r="A8" s="706"/>
      <c r="B8" s="323" t="s">
        <v>0</v>
      </c>
      <c r="C8" s="324" t="s">
        <v>0</v>
      </c>
      <c r="D8" s="677"/>
      <c r="E8" s="322" t="s">
        <v>0</v>
      </c>
      <c r="F8" s="322" t="s">
        <v>0</v>
      </c>
      <c r="G8" s="2"/>
    </row>
    <row r="9" spans="1:7" ht="3" customHeight="1" x14ac:dyDescent="0.2">
      <c r="A9" s="327"/>
      <c r="B9" s="157"/>
      <c r="C9" s="24"/>
      <c r="D9" s="321"/>
      <c r="E9" s="321"/>
      <c r="F9" s="321"/>
      <c r="G9" s="321"/>
    </row>
    <row r="10" spans="1:7" x14ac:dyDescent="0.2">
      <c r="A10" s="327" t="s">
        <v>59</v>
      </c>
      <c r="B10" s="187">
        <v>0</v>
      </c>
      <c r="C10" s="251">
        <v>0</v>
      </c>
      <c r="D10" s="251"/>
      <c r="E10" s="251">
        <v>3.6579999999999999</v>
      </c>
      <c r="F10" s="251">
        <v>0</v>
      </c>
      <c r="G10" s="53"/>
    </row>
    <row r="11" spans="1:7" x14ac:dyDescent="0.2">
      <c r="A11" s="327" t="s">
        <v>60</v>
      </c>
      <c r="B11" s="187">
        <v>800.19299999999998</v>
      </c>
      <c r="C11" s="251">
        <v>1166.2919999999999</v>
      </c>
      <c r="D11" s="251"/>
      <c r="E11" s="251">
        <v>817.47400000000005</v>
      </c>
      <c r="F11" s="251">
        <v>770.88499999999999</v>
      </c>
      <c r="G11" s="53"/>
    </row>
    <row r="12" spans="1:7" x14ac:dyDescent="0.2">
      <c r="A12" s="327" t="s">
        <v>17</v>
      </c>
      <c r="B12" s="187">
        <v>26544.710999999999</v>
      </c>
      <c r="C12" s="251">
        <v>26869.028999999999</v>
      </c>
      <c r="D12" s="251"/>
      <c r="E12" s="251">
        <v>22418.41</v>
      </c>
      <c r="F12" s="251">
        <v>22800.845000000001</v>
      </c>
      <c r="G12" s="53"/>
    </row>
    <row r="13" spans="1:7" x14ac:dyDescent="0.2">
      <c r="A13" s="252" t="s">
        <v>32</v>
      </c>
      <c r="B13" s="253">
        <v>27344.903999999999</v>
      </c>
      <c r="C13" s="254">
        <v>28035.321</v>
      </c>
      <c r="D13" s="254"/>
      <c r="E13" s="254">
        <v>23239.542000000001</v>
      </c>
      <c r="F13" s="254">
        <v>23571.73</v>
      </c>
      <c r="G13" s="23"/>
    </row>
    <row r="14" spans="1:7" ht="4.5" customHeight="1" x14ac:dyDescent="0.2">
      <c r="A14" s="205"/>
      <c r="B14" s="206"/>
      <c r="C14" s="206"/>
      <c r="D14" s="207"/>
      <c r="E14" s="207"/>
      <c r="F14" s="207"/>
    </row>
    <row r="15" spans="1:7" ht="12.75" x14ac:dyDescent="0.2">
      <c r="A15" s="709" t="s">
        <v>243</v>
      </c>
      <c r="B15" s="709"/>
      <c r="C15" s="709"/>
      <c r="D15" s="709"/>
      <c r="E15" s="709"/>
      <c r="F15" s="709"/>
      <c r="G15" s="320"/>
    </row>
    <row r="16" spans="1:7" ht="4.5" customHeight="1" x14ac:dyDescent="0.2">
      <c r="A16" s="199"/>
      <c r="B16" s="710"/>
      <c r="C16" s="710"/>
      <c r="D16" s="201"/>
      <c r="E16" s="201"/>
      <c r="F16" s="201"/>
    </row>
    <row r="17" spans="1:7" x14ac:dyDescent="0.2">
      <c r="A17" s="255"/>
      <c r="B17" s="684" t="s">
        <v>548</v>
      </c>
      <c r="C17" s="684"/>
      <c r="D17" s="297"/>
      <c r="E17" s="684" t="s">
        <v>541</v>
      </c>
      <c r="F17" s="684"/>
      <c r="G17" s="59"/>
    </row>
    <row r="18" spans="1:7" ht="22.5" x14ac:dyDescent="0.2">
      <c r="A18" s="706"/>
      <c r="B18" s="240" t="s">
        <v>535</v>
      </c>
      <c r="C18" s="324" t="s">
        <v>539</v>
      </c>
      <c r="D18" s="677"/>
      <c r="E18" s="247" t="s">
        <v>535</v>
      </c>
      <c r="F18" s="248" t="s">
        <v>225</v>
      </c>
      <c r="G18" s="60"/>
    </row>
    <row r="19" spans="1:7" x14ac:dyDescent="0.2">
      <c r="A19" s="706"/>
      <c r="B19" s="323" t="s">
        <v>0</v>
      </c>
      <c r="C19" s="324" t="s">
        <v>0</v>
      </c>
      <c r="D19" s="677"/>
      <c r="E19" s="322" t="s">
        <v>0</v>
      </c>
      <c r="F19" s="322" t="s">
        <v>0</v>
      </c>
      <c r="G19" s="2"/>
    </row>
    <row r="20" spans="1:7" ht="3" customHeight="1" x14ac:dyDescent="0.2">
      <c r="A20" s="327"/>
      <c r="B20" s="157"/>
      <c r="C20" s="24"/>
      <c r="D20" s="321"/>
      <c r="E20" s="321"/>
      <c r="F20" s="321"/>
      <c r="G20" s="321"/>
    </row>
    <row r="21" spans="1:7" x14ac:dyDescent="0.2">
      <c r="A21" s="327" t="s">
        <v>59</v>
      </c>
      <c r="B21" s="187">
        <v>5.9130000000000003</v>
      </c>
      <c r="C21" s="251">
        <v>0</v>
      </c>
      <c r="D21" s="251"/>
      <c r="E21" s="251">
        <v>12.097</v>
      </c>
      <c r="F21" s="251">
        <v>0</v>
      </c>
      <c r="G21" s="45"/>
    </row>
    <row r="22" spans="1:7" x14ac:dyDescent="0.2">
      <c r="A22" s="327" t="s">
        <v>60</v>
      </c>
      <c r="B22" s="187">
        <v>1597.944</v>
      </c>
      <c r="C22" s="251">
        <v>1947.684</v>
      </c>
      <c r="D22" s="251"/>
      <c r="E22" s="251">
        <v>1653.7170000000001</v>
      </c>
      <c r="F22" s="251">
        <v>1589.434</v>
      </c>
      <c r="G22" s="45"/>
    </row>
    <row r="23" spans="1:7" x14ac:dyDescent="0.2">
      <c r="A23" s="327" t="s">
        <v>17</v>
      </c>
      <c r="B23" s="187">
        <v>53244.857000000004</v>
      </c>
      <c r="C23" s="251">
        <v>59720.180999999997</v>
      </c>
      <c r="D23" s="251"/>
      <c r="E23" s="251">
        <v>48572.976000000002</v>
      </c>
      <c r="F23" s="251">
        <v>54431.485000000001</v>
      </c>
      <c r="G23" s="54"/>
    </row>
    <row r="24" spans="1:7" x14ac:dyDescent="0.2">
      <c r="A24" s="256" t="s">
        <v>32</v>
      </c>
      <c r="B24" s="178">
        <v>54848.714</v>
      </c>
      <c r="C24" s="171">
        <v>61667.864999999998</v>
      </c>
      <c r="D24" s="171"/>
      <c r="E24" s="171">
        <v>50238.79</v>
      </c>
      <c r="F24" s="171">
        <v>56020.919000000002</v>
      </c>
      <c r="G24" s="23"/>
    </row>
    <row r="25" spans="1:7" x14ac:dyDescent="0.2">
      <c r="D25" s="52"/>
    </row>
    <row r="26" spans="1:7" x14ac:dyDescent="0.2">
      <c r="D26" s="52"/>
    </row>
    <row r="27" spans="1:7" x14ac:dyDescent="0.2">
      <c r="D27" s="52"/>
    </row>
    <row r="28" spans="1:7" x14ac:dyDescent="0.2">
      <c r="D28" s="52"/>
    </row>
    <row r="29" spans="1:7" x14ac:dyDescent="0.2">
      <c r="D29" s="52"/>
    </row>
    <row r="30" spans="1:7" x14ac:dyDescent="0.2">
      <c r="D30" s="52"/>
    </row>
    <row r="31" spans="1:7" x14ac:dyDescent="0.2">
      <c r="D31" s="52"/>
    </row>
    <row r="32" spans="1:7" x14ac:dyDescent="0.2">
      <c r="D32" s="52"/>
    </row>
    <row r="33" spans="2:6" x14ac:dyDescent="0.2">
      <c r="B33" s="326"/>
      <c r="C33" s="326"/>
      <c r="D33" s="326"/>
      <c r="E33" s="326"/>
      <c r="F33" s="326"/>
    </row>
    <row r="34" spans="2:6" x14ac:dyDescent="0.2">
      <c r="D34" s="52"/>
    </row>
    <row r="35" spans="2:6" x14ac:dyDescent="0.2">
      <c r="D35" s="52"/>
    </row>
  </sheetData>
  <mergeCells count="12">
    <mergeCell ref="A3:F3"/>
    <mergeCell ref="A4:F4"/>
    <mergeCell ref="B17:C17"/>
    <mergeCell ref="E17:F17"/>
    <mergeCell ref="A18:A19"/>
    <mergeCell ref="D18:D19"/>
    <mergeCell ref="B6:C6"/>
    <mergeCell ref="E6:F6"/>
    <mergeCell ref="A7:A8"/>
    <mergeCell ref="D7:D8"/>
    <mergeCell ref="A15:F15"/>
    <mergeCell ref="B16:C16"/>
  </mergeCells>
  <pageMargins left="0.75" right="0.75" top="1" bottom="1" header="0.5" footer="0.5"/>
  <pageSetup paperSize="9"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H122"/>
  <sheetViews>
    <sheetView showGridLines="0" zoomScaleNormal="100" workbookViewId="0"/>
  </sheetViews>
  <sheetFormatPr defaultRowHeight="13.5" x14ac:dyDescent="0.25"/>
  <cols>
    <col min="1" max="1" width="56.5703125" style="371" customWidth="1"/>
    <col min="2" max="4" width="10.7109375" style="371" customWidth="1"/>
    <col min="5" max="5" width="2.7109375" style="371" customWidth="1"/>
    <col min="6" max="7" width="10.7109375" style="371" customWidth="1"/>
    <col min="8" max="8" width="10.7109375" style="370" customWidth="1"/>
    <col min="9" max="16384" width="9.140625" style="371"/>
  </cols>
  <sheetData>
    <row r="1" spans="1:8" x14ac:dyDescent="0.25">
      <c r="A1" s="653" t="s">
        <v>622</v>
      </c>
    </row>
    <row r="2" spans="1:8" x14ac:dyDescent="0.25">
      <c r="A2" s="653"/>
    </row>
    <row r="3" spans="1:8" ht="15.75" x14ac:dyDescent="0.25">
      <c r="A3" s="712" t="s">
        <v>69</v>
      </c>
      <c r="B3" s="712"/>
      <c r="C3" s="712"/>
      <c r="D3" s="712"/>
      <c r="E3" s="712"/>
      <c r="F3" s="712"/>
      <c r="G3" s="712"/>
      <c r="H3" s="712"/>
    </row>
    <row r="4" spans="1:8" ht="15" x14ac:dyDescent="0.25">
      <c r="A4" s="713" t="s">
        <v>120</v>
      </c>
      <c r="B4" s="713"/>
      <c r="C4" s="713"/>
      <c r="D4" s="713"/>
      <c r="E4" s="713"/>
      <c r="F4" s="713"/>
      <c r="G4" s="713"/>
      <c r="H4" s="713"/>
    </row>
    <row r="5" spans="1:8" ht="3" customHeight="1" x14ac:dyDescent="0.25">
      <c r="A5" s="372"/>
      <c r="B5" s="372"/>
      <c r="C5" s="372"/>
      <c r="D5" s="372"/>
      <c r="E5" s="372"/>
      <c r="F5" s="372"/>
      <c r="G5" s="372"/>
      <c r="H5" s="373"/>
    </row>
    <row r="6" spans="1:8" x14ac:dyDescent="0.25">
      <c r="A6" s="374"/>
      <c r="B6" s="708" t="s">
        <v>548</v>
      </c>
      <c r="C6" s="708"/>
      <c r="D6" s="708"/>
      <c r="E6" s="109"/>
      <c r="F6" s="708" t="s">
        <v>541</v>
      </c>
      <c r="G6" s="708"/>
      <c r="H6" s="708"/>
    </row>
    <row r="7" spans="1:8" ht="26.25" x14ac:dyDescent="0.25">
      <c r="A7" s="375"/>
      <c r="B7" s="376" t="s">
        <v>599</v>
      </c>
      <c r="C7" s="377" t="s">
        <v>538</v>
      </c>
      <c r="D7" s="378" t="s">
        <v>600</v>
      </c>
      <c r="E7" s="102"/>
      <c r="F7" s="376" t="s">
        <v>546</v>
      </c>
      <c r="G7" s="376" t="s">
        <v>538</v>
      </c>
      <c r="H7" s="379" t="s">
        <v>601</v>
      </c>
    </row>
    <row r="8" spans="1:8" x14ac:dyDescent="0.25">
      <c r="A8" s="375"/>
      <c r="B8" s="380" t="s">
        <v>0</v>
      </c>
      <c r="C8" s="381" t="s">
        <v>0</v>
      </c>
      <c r="D8" s="380" t="s">
        <v>0</v>
      </c>
      <c r="E8" s="382"/>
      <c r="F8" s="380" t="s">
        <v>0</v>
      </c>
      <c r="G8" s="383" t="s">
        <v>0</v>
      </c>
      <c r="H8" s="380" t="s">
        <v>0</v>
      </c>
    </row>
    <row r="9" spans="1:8" ht="2.25" customHeight="1" x14ac:dyDescent="0.25">
      <c r="A9" s="375"/>
      <c r="B9" s="375"/>
      <c r="C9" s="384"/>
      <c r="D9" s="382"/>
      <c r="E9" s="382"/>
      <c r="F9" s="382"/>
      <c r="G9" s="382"/>
      <c r="H9" s="382"/>
    </row>
    <row r="10" spans="1:8" ht="11.25" customHeight="1" x14ac:dyDescent="0.25">
      <c r="A10" s="385" t="s">
        <v>71</v>
      </c>
      <c r="B10" s="385"/>
      <c r="C10" s="386"/>
      <c r="D10" s="380"/>
      <c r="E10" s="383"/>
      <c r="F10" s="383"/>
      <c r="G10" s="383"/>
      <c r="H10" s="380"/>
    </row>
    <row r="11" spans="1:8" ht="11.25" customHeight="1" x14ac:dyDescent="0.25">
      <c r="A11" s="387" t="s">
        <v>602</v>
      </c>
      <c r="B11" s="387"/>
      <c r="C11" s="386"/>
      <c r="D11" s="380"/>
      <c r="E11" s="383"/>
      <c r="F11" s="383"/>
      <c r="G11" s="383"/>
      <c r="H11" s="380"/>
    </row>
    <row r="12" spans="1:8" ht="11.25" customHeight="1" x14ac:dyDescent="0.25">
      <c r="A12" s="388" t="s">
        <v>73</v>
      </c>
      <c r="B12" s="389">
        <v>819.58800000000008</v>
      </c>
      <c r="C12" s="390">
        <v>1670.9590000000001</v>
      </c>
      <c r="D12" s="389">
        <v>3228.6770000000001</v>
      </c>
      <c r="E12" s="391"/>
      <c r="F12" s="389">
        <v>810.05899999999986</v>
      </c>
      <c r="G12" s="389">
        <v>1697.7349999999999</v>
      </c>
      <c r="H12" s="389">
        <v>3265.8130000000001</v>
      </c>
    </row>
    <row r="13" spans="1:8" ht="3" customHeight="1" x14ac:dyDescent="0.25">
      <c r="A13" s="387"/>
      <c r="B13" s="392"/>
      <c r="C13" s="393"/>
      <c r="D13" s="392"/>
      <c r="E13" s="394"/>
      <c r="F13" s="392"/>
      <c r="G13" s="392"/>
      <c r="H13" s="392"/>
    </row>
    <row r="14" spans="1:8" ht="11.25" customHeight="1" x14ac:dyDescent="0.25">
      <c r="A14" s="387" t="s">
        <v>74</v>
      </c>
      <c r="B14" s="392"/>
      <c r="C14" s="393"/>
      <c r="D14" s="392"/>
      <c r="E14" s="394"/>
      <c r="F14" s="392"/>
      <c r="G14" s="392"/>
      <c r="H14" s="392"/>
    </row>
    <row r="15" spans="1:8" ht="11.25" customHeight="1" x14ac:dyDescent="0.25">
      <c r="A15" s="388" t="s">
        <v>75</v>
      </c>
      <c r="B15" s="389">
        <v>656.52</v>
      </c>
      <c r="C15" s="390">
        <v>734.28399999999999</v>
      </c>
      <c r="D15" s="389">
        <v>814.33299999999997</v>
      </c>
      <c r="E15" s="391"/>
      <c r="F15" s="389">
        <v>92.352999999999952</v>
      </c>
      <c r="G15" s="389">
        <v>865.80399999999997</v>
      </c>
      <c r="H15" s="389">
        <v>875.678</v>
      </c>
    </row>
    <row r="16" spans="1:8" ht="3" customHeight="1" x14ac:dyDescent="0.25">
      <c r="A16" s="395"/>
      <c r="B16" s="392"/>
      <c r="C16" s="393"/>
      <c r="D16" s="392"/>
      <c r="E16" s="394"/>
      <c r="F16" s="392"/>
      <c r="G16" s="392"/>
      <c r="H16" s="392"/>
    </row>
    <row r="17" spans="1:8" ht="11.25" customHeight="1" x14ac:dyDescent="0.25">
      <c r="A17" s="395" t="s">
        <v>76</v>
      </c>
      <c r="B17" s="392">
        <v>341.90999999999997</v>
      </c>
      <c r="C17" s="393">
        <v>644.38499999999999</v>
      </c>
      <c r="D17" s="392">
        <v>1236.6890000000001</v>
      </c>
      <c r="E17" s="394"/>
      <c r="F17" s="392">
        <v>328.11700000000002</v>
      </c>
      <c r="G17" s="392">
        <v>609.38499999999999</v>
      </c>
      <c r="H17" s="392">
        <v>1357.076</v>
      </c>
    </row>
    <row r="18" spans="1:8" ht="11.25" customHeight="1" x14ac:dyDescent="0.25">
      <c r="A18" s="395" t="s">
        <v>77</v>
      </c>
      <c r="B18" s="392">
        <v>5.5420000000000016</v>
      </c>
      <c r="C18" s="393">
        <v>30.969000000000001</v>
      </c>
      <c r="D18" s="392">
        <v>201</v>
      </c>
      <c r="E18" s="394"/>
      <c r="F18" s="392">
        <v>18.560000000000002</v>
      </c>
      <c r="G18" s="392">
        <v>75.497</v>
      </c>
      <c r="H18" s="392">
        <v>150.98500000000001</v>
      </c>
    </row>
    <row r="19" spans="1:8" x14ac:dyDescent="0.25">
      <c r="A19" s="388" t="s">
        <v>78</v>
      </c>
      <c r="B19" s="389">
        <v>347.452</v>
      </c>
      <c r="C19" s="390">
        <v>675.35400000000004</v>
      </c>
      <c r="D19" s="389">
        <v>1437.6890000000001</v>
      </c>
      <c r="E19" s="391"/>
      <c r="F19" s="389">
        <v>346.67699999999996</v>
      </c>
      <c r="G19" s="389">
        <v>684.88199999999995</v>
      </c>
      <c r="H19" s="389">
        <v>1508.0610000000001</v>
      </c>
    </row>
    <row r="20" spans="1:8" ht="3" customHeight="1" x14ac:dyDescent="0.25">
      <c r="A20" s="395"/>
      <c r="B20" s="392"/>
      <c r="C20" s="393"/>
      <c r="D20" s="392"/>
      <c r="E20" s="394"/>
      <c r="F20" s="392"/>
      <c r="G20" s="392"/>
      <c r="H20" s="392"/>
    </row>
    <row r="21" spans="1:8" ht="11.25" customHeight="1" x14ac:dyDescent="0.25">
      <c r="A21" s="395" t="s">
        <v>80</v>
      </c>
      <c r="B21" s="392">
        <v>86.513000000000005</v>
      </c>
      <c r="C21" s="393">
        <v>92.363</v>
      </c>
      <c r="D21" s="392">
        <v>92.32</v>
      </c>
      <c r="E21" s="394"/>
      <c r="F21" s="392">
        <v>19</v>
      </c>
      <c r="G21" s="392">
        <v>95</v>
      </c>
      <c r="H21" s="392">
        <v>95.959000000000003</v>
      </c>
    </row>
    <row r="22" spans="1:8" ht="11.25" customHeight="1" x14ac:dyDescent="0.25">
      <c r="A22" s="395" t="s">
        <v>603</v>
      </c>
      <c r="B22" s="392">
        <v>2.847999999999999</v>
      </c>
      <c r="C22" s="393">
        <v>53.854999999999997</v>
      </c>
      <c r="D22" s="392">
        <v>57.552999999999997</v>
      </c>
      <c r="E22" s="394"/>
      <c r="F22" s="392">
        <v>3.4200000000000017</v>
      </c>
      <c r="G22" s="392">
        <v>51.521999999999998</v>
      </c>
      <c r="H22" s="392">
        <v>56.320999999999998</v>
      </c>
    </row>
    <row r="23" spans="1:8" ht="11.25" customHeight="1" x14ac:dyDescent="0.25">
      <c r="A23" s="395" t="s">
        <v>81</v>
      </c>
      <c r="B23" s="392">
        <v>104.36</v>
      </c>
      <c r="C23" s="393">
        <v>219.25700000000001</v>
      </c>
      <c r="D23" s="392">
        <v>336.90600000000001</v>
      </c>
      <c r="E23" s="394"/>
      <c r="F23" s="392">
        <v>81.953000000000003</v>
      </c>
      <c r="G23" s="392">
        <v>210.36699999999999</v>
      </c>
      <c r="H23" s="392">
        <v>324.88200000000001</v>
      </c>
    </row>
    <row r="24" spans="1:8" ht="11.25" customHeight="1" x14ac:dyDescent="0.25">
      <c r="A24" s="395" t="s">
        <v>82</v>
      </c>
      <c r="B24" s="392">
        <v>34.969000000000001</v>
      </c>
      <c r="C24" s="393">
        <v>70.992000000000004</v>
      </c>
      <c r="D24" s="392">
        <v>146.19</v>
      </c>
      <c r="E24" s="394"/>
      <c r="F24" s="392">
        <v>35.442000000000007</v>
      </c>
      <c r="G24" s="392">
        <v>70.680000000000007</v>
      </c>
      <c r="H24" s="392">
        <v>139.79900000000001</v>
      </c>
    </row>
    <row r="25" spans="1:8" ht="14.25" x14ac:dyDescent="0.25">
      <c r="A25" s="395" t="s">
        <v>604</v>
      </c>
      <c r="B25" s="392">
        <v>5.894000000000001</v>
      </c>
      <c r="C25" s="393">
        <v>13.486000000000001</v>
      </c>
      <c r="D25" s="392">
        <v>31.388000000000002</v>
      </c>
      <c r="E25" s="394"/>
      <c r="F25" s="392">
        <v>6.4090000000000007</v>
      </c>
      <c r="G25" s="392">
        <v>14.832000000000001</v>
      </c>
      <c r="H25" s="392">
        <v>31.388000000000002</v>
      </c>
    </row>
    <row r="26" spans="1:8" ht="11.25" customHeight="1" x14ac:dyDescent="0.25">
      <c r="A26" s="388" t="s">
        <v>83</v>
      </c>
      <c r="B26" s="389">
        <v>234.59099999999998</v>
      </c>
      <c r="C26" s="390">
        <v>449.96899999999999</v>
      </c>
      <c r="D26" s="389">
        <v>664.36800000000005</v>
      </c>
      <c r="E26" s="391"/>
      <c r="F26" s="389">
        <v>146.56899999999996</v>
      </c>
      <c r="G26" s="389">
        <v>442.13899999999995</v>
      </c>
      <c r="H26" s="389">
        <v>648.39100000000008</v>
      </c>
    </row>
    <row r="27" spans="1:8" ht="3" customHeight="1" x14ac:dyDescent="0.25">
      <c r="A27" s="387"/>
      <c r="B27" s="392"/>
      <c r="C27" s="393"/>
      <c r="D27" s="392"/>
      <c r="E27" s="394"/>
      <c r="F27" s="392"/>
      <c r="G27" s="392"/>
      <c r="H27" s="392"/>
    </row>
    <row r="28" spans="1:8" ht="11.25" customHeight="1" x14ac:dyDescent="0.25">
      <c r="A28" s="387" t="s">
        <v>84</v>
      </c>
      <c r="B28" s="392"/>
      <c r="C28" s="393"/>
      <c r="D28" s="392"/>
      <c r="E28" s="394"/>
      <c r="F28" s="392"/>
      <c r="G28" s="392"/>
      <c r="H28" s="392"/>
    </row>
    <row r="29" spans="1:8" ht="11.25" customHeight="1" x14ac:dyDescent="0.25">
      <c r="A29" s="395" t="s">
        <v>85</v>
      </c>
      <c r="B29" s="392">
        <v>41.587999999999994</v>
      </c>
      <c r="C29" s="393">
        <v>83.174999999999997</v>
      </c>
      <c r="D29" s="392">
        <v>156.81700000000001</v>
      </c>
      <c r="E29" s="394"/>
      <c r="F29" s="392">
        <v>33.324000000000005</v>
      </c>
      <c r="G29" s="392">
        <v>75.736000000000004</v>
      </c>
      <c r="H29" s="392">
        <v>151.16800000000001</v>
      </c>
    </row>
    <row r="30" spans="1:8" ht="11.25" customHeight="1" x14ac:dyDescent="0.25">
      <c r="A30" s="395" t="s">
        <v>86</v>
      </c>
      <c r="B30" s="392">
        <v>0</v>
      </c>
      <c r="C30" s="393">
        <v>0</v>
      </c>
      <c r="D30" s="392">
        <v>0</v>
      </c>
      <c r="E30" s="394"/>
      <c r="F30" s="392">
        <v>0</v>
      </c>
      <c r="G30" s="392">
        <v>0</v>
      </c>
      <c r="H30" s="392">
        <v>0</v>
      </c>
    </row>
    <row r="31" spans="1:8" ht="11.25" customHeight="1" x14ac:dyDescent="0.25">
      <c r="A31" s="395" t="s">
        <v>87</v>
      </c>
      <c r="B31" s="392">
        <v>14.229000000000001</v>
      </c>
      <c r="C31" s="393">
        <v>28.413</v>
      </c>
      <c r="D31" s="392">
        <v>62</v>
      </c>
      <c r="E31" s="394"/>
      <c r="F31" s="392">
        <v>13.948</v>
      </c>
      <c r="G31" s="392">
        <v>29.372</v>
      </c>
      <c r="H31" s="392">
        <v>61.872999999999998</v>
      </c>
    </row>
    <row r="32" spans="1:8" ht="11.25" customHeight="1" x14ac:dyDescent="0.25">
      <c r="A32" s="395" t="s">
        <v>605</v>
      </c>
      <c r="B32" s="392">
        <v>11.090000000000002</v>
      </c>
      <c r="C32" s="393">
        <v>21.888000000000002</v>
      </c>
      <c r="D32" s="392">
        <v>46.082999999999998</v>
      </c>
      <c r="E32" s="394"/>
      <c r="F32" s="392">
        <v>10.897</v>
      </c>
      <c r="G32" s="392">
        <v>20.474</v>
      </c>
      <c r="H32" s="392">
        <v>40.207999999999998</v>
      </c>
    </row>
    <row r="33" spans="1:8" ht="11.25" customHeight="1" x14ac:dyDescent="0.25">
      <c r="A33" s="388" t="s">
        <v>89</v>
      </c>
      <c r="B33" s="389">
        <v>66.948999999999998</v>
      </c>
      <c r="C33" s="390">
        <v>133.583</v>
      </c>
      <c r="D33" s="389">
        <v>265.20000000000005</v>
      </c>
      <c r="E33" s="391"/>
      <c r="F33" s="389">
        <v>58.225000000000009</v>
      </c>
      <c r="G33" s="389">
        <v>125.69800000000001</v>
      </c>
      <c r="H33" s="389">
        <v>253.48499999999999</v>
      </c>
    </row>
    <row r="34" spans="1:8" ht="3" customHeight="1" x14ac:dyDescent="0.25">
      <c r="A34" s="387"/>
      <c r="B34" s="392"/>
      <c r="C34" s="393"/>
      <c r="D34" s="392"/>
      <c r="E34" s="394"/>
      <c r="F34" s="392"/>
      <c r="G34" s="392"/>
      <c r="H34" s="392"/>
    </row>
    <row r="35" spans="1:8" ht="11.25" customHeight="1" x14ac:dyDescent="0.25">
      <c r="A35" s="395" t="s">
        <v>90</v>
      </c>
      <c r="B35" s="392">
        <v>155.80800000000002</v>
      </c>
      <c r="C35" s="393">
        <v>322.85000000000002</v>
      </c>
      <c r="D35" s="392">
        <v>624.29300000000001</v>
      </c>
      <c r="E35" s="394"/>
      <c r="F35" s="392">
        <v>155.63200000000003</v>
      </c>
      <c r="G35" s="392">
        <v>342.02800000000002</v>
      </c>
      <c r="H35" s="392">
        <v>641.37199999999996</v>
      </c>
    </row>
    <row r="36" spans="1:8" ht="11.25" customHeight="1" x14ac:dyDescent="0.25">
      <c r="A36" s="395" t="s">
        <v>31</v>
      </c>
      <c r="B36" s="392">
        <v>4.9710000000000001</v>
      </c>
      <c r="C36" s="393">
        <v>9.9420000000000002</v>
      </c>
      <c r="D36" s="392">
        <v>19.792000000000002</v>
      </c>
      <c r="E36" s="394"/>
      <c r="F36" s="392">
        <v>4.987000000000001</v>
      </c>
      <c r="G36" s="392">
        <v>9.9730000000000008</v>
      </c>
      <c r="H36" s="392">
        <v>20.065000000000001</v>
      </c>
    </row>
    <row r="37" spans="1:8" ht="11.25" customHeight="1" x14ac:dyDescent="0.25">
      <c r="A37" s="388" t="s">
        <v>91</v>
      </c>
      <c r="B37" s="389">
        <v>160.77900000000002</v>
      </c>
      <c r="C37" s="390">
        <v>332.79200000000003</v>
      </c>
      <c r="D37" s="389">
        <v>644.08500000000004</v>
      </c>
      <c r="E37" s="391"/>
      <c r="F37" s="389">
        <v>160.61900000000006</v>
      </c>
      <c r="G37" s="389">
        <v>352.00100000000003</v>
      </c>
      <c r="H37" s="389">
        <v>661.43700000000001</v>
      </c>
    </row>
    <row r="38" spans="1:8" ht="3" customHeight="1" x14ac:dyDescent="0.25">
      <c r="A38" s="387"/>
      <c r="B38" s="392"/>
      <c r="C38" s="393"/>
      <c r="D38" s="392"/>
      <c r="E38" s="394"/>
      <c r="F38" s="392"/>
      <c r="G38" s="392"/>
      <c r="H38" s="392"/>
    </row>
    <row r="39" spans="1:8" ht="11.25" customHeight="1" x14ac:dyDescent="0.25">
      <c r="A39" s="387" t="s">
        <v>92</v>
      </c>
      <c r="B39" s="392"/>
      <c r="C39" s="393"/>
      <c r="D39" s="392"/>
      <c r="E39" s="394"/>
      <c r="F39" s="392"/>
      <c r="G39" s="392"/>
      <c r="H39" s="392"/>
    </row>
    <row r="40" spans="1:8" ht="11.25" customHeight="1" x14ac:dyDescent="0.25">
      <c r="A40" s="395" t="s">
        <v>93</v>
      </c>
      <c r="B40" s="392">
        <v>82.082000000000008</v>
      </c>
      <c r="C40" s="393">
        <v>168.828</v>
      </c>
      <c r="D40" s="392">
        <v>355.92200000000003</v>
      </c>
      <c r="E40" s="394"/>
      <c r="F40" s="392">
        <v>86.381999999999991</v>
      </c>
      <c r="G40" s="392">
        <v>171.136</v>
      </c>
      <c r="H40" s="392">
        <v>344.13299999999998</v>
      </c>
    </row>
    <row r="41" spans="1:8" ht="11.25" customHeight="1" x14ac:dyDescent="0.25">
      <c r="A41" s="395" t="s">
        <v>94</v>
      </c>
      <c r="B41" s="392">
        <v>2.2400000000000002</v>
      </c>
      <c r="C41" s="393">
        <v>4.4800000000000004</v>
      </c>
      <c r="D41" s="392">
        <v>8.0079999999999991</v>
      </c>
      <c r="E41" s="394"/>
      <c r="F41" s="392">
        <v>1.4800000000000004</v>
      </c>
      <c r="G41" s="392">
        <v>4.8600000000000003</v>
      </c>
      <c r="H41" s="392">
        <v>6.2210000000000001</v>
      </c>
    </row>
    <row r="42" spans="1:8" ht="11.25" customHeight="1" x14ac:dyDescent="0.25">
      <c r="A42" s="395" t="s">
        <v>95</v>
      </c>
      <c r="B42" s="392">
        <v>14.478</v>
      </c>
      <c r="C42" s="393">
        <v>29.533999999999999</v>
      </c>
      <c r="D42" s="392">
        <v>59.354999999999997</v>
      </c>
      <c r="E42" s="394"/>
      <c r="F42" s="392">
        <v>13.883000000000001</v>
      </c>
      <c r="G42" s="392">
        <v>28.338000000000001</v>
      </c>
      <c r="H42" s="392">
        <v>58.825000000000003</v>
      </c>
    </row>
    <row r="43" spans="1:8" ht="11.25" customHeight="1" x14ac:dyDescent="0.25">
      <c r="A43" s="395" t="s">
        <v>96</v>
      </c>
      <c r="B43" s="392">
        <v>222.19899999999998</v>
      </c>
      <c r="C43" s="393">
        <v>453.19799999999998</v>
      </c>
      <c r="D43" s="392">
        <v>915.79200000000003</v>
      </c>
      <c r="E43" s="394"/>
      <c r="F43" s="392">
        <v>206.32999999999998</v>
      </c>
      <c r="G43" s="392">
        <v>425.85199999999998</v>
      </c>
      <c r="H43" s="392">
        <v>884.875</v>
      </c>
    </row>
    <row r="44" spans="1:8" ht="11.25" customHeight="1" x14ac:dyDescent="0.25">
      <c r="A44" s="388" t="s">
        <v>97</v>
      </c>
      <c r="B44" s="389">
        <v>320.99899999999997</v>
      </c>
      <c r="C44" s="390">
        <v>656.04</v>
      </c>
      <c r="D44" s="389">
        <v>1339.077</v>
      </c>
      <c r="E44" s="391"/>
      <c r="F44" s="389">
        <v>308.07499999999993</v>
      </c>
      <c r="G44" s="389">
        <v>630.18599999999992</v>
      </c>
      <c r="H44" s="389">
        <v>1294.0540000000001</v>
      </c>
    </row>
    <row r="45" spans="1:8" ht="3" customHeight="1" x14ac:dyDescent="0.25">
      <c r="A45" s="388"/>
      <c r="B45" s="392"/>
      <c r="C45" s="393"/>
      <c r="D45" s="392"/>
      <c r="E45" s="394"/>
      <c r="F45" s="392"/>
      <c r="G45" s="392"/>
      <c r="H45" s="392"/>
    </row>
    <row r="46" spans="1:8" ht="13.5" customHeight="1" x14ac:dyDescent="0.25">
      <c r="A46" s="396" t="s">
        <v>606</v>
      </c>
      <c r="B46" s="389">
        <v>0</v>
      </c>
      <c r="C46" s="390">
        <v>28.977</v>
      </c>
      <c r="D46" s="389">
        <v>28.3</v>
      </c>
      <c r="E46" s="391"/>
      <c r="F46" s="389">
        <v>0</v>
      </c>
      <c r="G46" s="389">
        <v>27.702000000000002</v>
      </c>
      <c r="H46" s="389">
        <v>27.555</v>
      </c>
    </row>
    <row r="47" spans="1:8" ht="3" customHeight="1" x14ac:dyDescent="0.25">
      <c r="A47" s="396"/>
      <c r="B47" s="392"/>
      <c r="C47" s="393"/>
      <c r="D47" s="392"/>
      <c r="E47" s="394"/>
      <c r="F47" s="392"/>
      <c r="G47" s="392"/>
      <c r="H47" s="392"/>
    </row>
    <row r="48" spans="1:8" ht="13.5" customHeight="1" x14ac:dyDescent="0.25">
      <c r="A48" s="396" t="s">
        <v>607</v>
      </c>
      <c r="B48" s="389">
        <v>-18.601999999999997</v>
      </c>
      <c r="C48" s="390">
        <v>19.43</v>
      </c>
      <c r="D48" s="389">
        <v>76</v>
      </c>
      <c r="E48" s="391"/>
      <c r="F48" s="389">
        <v>17.567</v>
      </c>
      <c r="G48" s="389">
        <v>34.567</v>
      </c>
      <c r="H48" s="389">
        <v>69.427999999999997</v>
      </c>
    </row>
    <row r="49" spans="1:8" ht="8.25" customHeight="1" x14ac:dyDescent="0.25">
      <c r="A49" s="387"/>
      <c r="B49" s="392"/>
      <c r="C49" s="393"/>
      <c r="D49" s="392"/>
      <c r="E49" s="394"/>
      <c r="F49" s="392"/>
      <c r="G49" s="392"/>
      <c r="H49" s="392"/>
    </row>
    <row r="50" spans="1:8" ht="11.25" hidden="1" customHeight="1" x14ac:dyDescent="0.25">
      <c r="A50" s="397" t="s">
        <v>266</v>
      </c>
      <c r="B50" s="389">
        <v>0</v>
      </c>
      <c r="C50" s="390">
        <v>0</v>
      </c>
      <c r="D50" s="389">
        <v>0</v>
      </c>
      <c r="E50" s="391"/>
      <c r="F50" s="389">
        <v>0</v>
      </c>
      <c r="G50" s="389">
        <v>0</v>
      </c>
      <c r="H50" s="389">
        <v>0</v>
      </c>
    </row>
    <row r="51" spans="1:8" ht="11.25" customHeight="1" x14ac:dyDescent="0.25">
      <c r="A51" s="385" t="s">
        <v>98</v>
      </c>
      <c r="B51" s="398">
        <v>2588.3220000000001</v>
      </c>
      <c r="C51" s="399">
        <v>4701.3879999999999</v>
      </c>
      <c r="D51" s="398">
        <v>8497.7289999999994</v>
      </c>
      <c r="E51" s="400"/>
      <c r="F51" s="398">
        <v>1940.1329999999998</v>
      </c>
      <c r="G51" s="398">
        <v>4860.7139999999999</v>
      </c>
      <c r="H51" s="398">
        <v>8603.9019999999982</v>
      </c>
    </row>
    <row r="52" spans="1:8" ht="8.25" customHeight="1" x14ac:dyDescent="0.25">
      <c r="A52" s="385"/>
      <c r="B52" s="398"/>
      <c r="C52" s="399"/>
      <c r="D52" s="398"/>
      <c r="E52" s="400"/>
      <c r="F52" s="398"/>
      <c r="G52" s="398"/>
      <c r="H52" s="398"/>
    </row>
    <row r="53" spans="1:8" ht="11.25" customHeight="1" x14ac:dyDescent="0.25">
      <c r="A53" s="385" t="s">
        <v>99</v>
      </c>
      <c r="B53" s="392"/>
      <c r="C53" s="393"/>
      <c r="D53" s="392"/>
      <c r="E53" s="394"/>
      <c r="F53" s="392"/>
      <c r="G53" s="392"/>
      <c r="H53" s="392"/>
    </row>
    <row r="54" spans="1:8" ht="8.4499999999999993" customHeight="1" x14ac:dyDescent="0.25">
      <c r="A54" s="387"/>
      <c r="B54" s="392"/>
      <c r="C54" s="393"/>
      <c r="D54" s="392"/>
      <c r="E54" s="394"/>
      <c r="F54" s="392"/>
      <c r="G54" s="392"/>
      <c r="H54" s="392"/>
    </row>
    <row r="55" spans="1:8" ht="11.25" customHeight="1" x14ac:dyDescent="0.25">
      <c r="A55" s="401" t="s">
        <v>100</v>
      </c>
      <c r="B55" s="392"/>
      <c r="C55" s="393"/>
      <c r="D55" s="392"/>
      <c r="E55" s="394"/>
      <c r="F55" s="392"/>
      <c r="G55" s="392"/>
      <c r="H55" s="392"/>
    </row>
    <row r="56" spans="1:8" ht="11.25" customHeight="1" x14ac:dyDescent="0.25">
      <c r="A56" s="395" t="s">
        <v>608</v>
      </c>
      <c r="B56" s="392">
        <v>545.68600000000015</v>
      </c>
      <c r="C56" s="393">
        <v>1127.5150000000001</v>
      </c>
      <c r="D56" s="392">
        <v>2224.9</v>
      </c>
      <c r="E56" s="394"/>
      <c r="F56" s="392">
        <v>499.08199999999999</v>
      </c>
      <c r="G56" s="392">
        <v>1003.865</v>
      </c>
      <c r="H56" s="392">
        <v>1944.3340000000001</v>
      </c>
    </row>
    <row r="57" spans="1:8" ht="11.25" customHeight="1" x14ac:dyDescent="0.25">
      <c r="A57" s="395" t="s">
        <v>245</v>
      </c>
      <c r="B57" s="392">
        <v>165.53999999999996</v>
      </c>
      <c r="C57" s="393">
        <v>310.16199999999998</v>
      </c>
      <c r="D57" s="392">
        <v>653.66300000000001</v>
      </c>
      <c r="E57" s="394"/>
      <c r="F57" s="392">
        <v>165.59900000000002</v>
      </c>
      <c r="G57" s="392">
        <v>298.28800000000001</v>
      </c>
      <c r="H57" s="392">
        <v>608.50800000000004</v>
      </c>
    </row>
    <row r="58" spans="1:8" ht="11.25" customHeight="1" x14ac:dyDescent="0.25">
      <c r="A58" s="395" t="s">
        <v>609</v>
      </c>
      <c r="B58" s="392"/>
      <c r="C58" s="393"/>
      <c r="D58" s="392"/>
      <c r="E58" s="394"/>
      <c r="F58" s="392"/>
      <c r="G58" s="392"/>
      <c r="H58" s="392"/>
    </row>
    <row r="59" spans="1:8" ht="11.25" customHeight="1" x14ac:dyDescent="0.25">
      <c r="A59" s="402" t="s">
        <v>610</v>
      </c>
      <c r="B59" s="392">
        <v>6.3260000000000005</v>
      </c>
      <c r="C59" s="393">
        <v>14.297000000000001</v>
      </c>
      <c r="D59" s="392">
        <v>35.951000000000001</v>
      </c>
      <c r="E59" s="394"/>
      <c r="F59" s="392">
        <v>9.6979999999999986</v>
      </c>
      <c r="G59" s="392">
        <v>16.925999999999998</v>
      </c>
      <c r="H59" s="392">
        <v>31.376999999999999</v>
      </c>
    </row>
    <row r="60" spans="1:8" ht="8.4499999999999993" customHeight="1" x14ac:dyDescent="0.25">
      <c r="A60" s="387"/>
      <c r="B60" s="392"/>
      <c r="C60" s="393"/>
      <c r="D60" s="392"/>
      <c r="E60" s="394"/>
      <c r="F60" s="392"/>
      <c r="G60" s="392"/>
      <c r="H60" s="392"/>
    </row>
    <row r="61" spans="1:8" ht="11.25" customHeight="1" x14ac:dyDescent="0.25">
      <c r="A61" s="401" t="s">
        <v>247</v>
      </c>
      <c r="B61" s="392"/>
      <c r="C61" s="393"/>
      <c r="D61" s="392"/>
      <c r="E61" s="394"/>
      <c r="F61" s="392"/>
      <c r="G61" s="392"/>
      <c r="H61" s="392"/>
    </row>
    <row r="62" spans="1:8" ht="11.25" customHeight="1" x14ac:dyDescent="0.25">
      <c r="A62" s="395" t="s">
        <v>102</v>
      </c>
      <c r="B62" s="392">
        <v>298.34500000000003</v>
      </c>
      <c r="C62" s="393">
        <v>597.798</v>
      </c>
      <c r="D62" s="392">
        <v>1233.405</v>
      </c>
      <c r="E62" s="394"/>
      <c r="F62" s="392">
        <v>279.89099999999996</v>
      </c>
      <c r="G62" s="392">
        <v>567.44399999999996</v>
      </c>
      <c r="H62" s="392">
        <v>1171.9169999999999</v>
      </c>
    </row>
    <row r="63" spans="1:8" ht="11.25" customHeight="1" x14ac:dyDescent="0.25">
      <c r="A63" s="395" t="s">
        <v>103</v>
      </c>
      <c r="B63" s="392">
        <v>19.957999999999998</v>
      </c>
      <c r="C63" s="393">
        <v>39.915999999999997</v>
      </c>
      <c r="D63" s="392">
        <v>89.692999999999998</v>
      </c>
      <c r="E63" s="394"/>
      <c r="F63" s="392">
        <v>43.052</v>
      </c>
      <c r="G63" s="392">
        <v>86.103999999999999</v>
      </c>
      <c r="H63" s="392">
        <v>261.90100000000001</v>
      </c>
    </row>
    <row r="64" spans="1:8" ht="11.25" customHeight="1" x14ac:dyDescent="0.25">
      <c r="A64" s="395" t="s">
        <v>104</v>
      </c>
      <c r="B64" s="392">
        <v>13.923</v>
      </c>
      <c r="C64" s="393">
        <v>27.846</v>
      </c>
      <c r="D64" s="392">
        <v>55.616999999999997</v>
      </c>
      <c r="E64" s="394"/>
      <c r="F64" s="392">
        <v>26.888000000000002</v>
      </c>
      <c r="G64" s="392">
        <v>53.777000000000001</v>
      </c>
      <c r="H64" s="392">
        <v>163.17099999999999</v>
      </c>
    </row>
    <row r="65" spans="1:8" ht="9.75" hidden="1" customHeight="1" x14ac:dyDescent="0.25">
      <c r="A65" s="395" t="s">
        <v>248</v>
      </c>
      <c r="B65" s="392">
        <v>19.957999999999998</v>
      </c>
      <c r="C65" s="393">
        <v>39.915999999999997</v>
      </c>
      <c r="D65" s="392">
        <v>89.692999999999998</v>
      </c>
      <c r="E65" s="394"/>
      <c r="F65" s="392">
        <v>43.052</v>
      </c>
      <c r="G65" s="392">
        <v>86.103999999999999</v>
      </c>
      <c r="H65" s="392">
        <v>262</v>
      </c>
    </row>
    <row r="66" spans="1:8" ht="11.25" hidden="1" customHeight="1" x14ac:dyDescent="0.25">
      <c r="A66" s="395" t="s">
        <v>31</v>
      </c>
      <c r="B66" s="392">
        <v>13.923</v>
      </c>
      <c r="C66" s="393">
        <v>27.846</v>
      </c>
      <c r="D66" s="392">
        <v>55.616999999999997</v>
      </c>
      <c r="E66" s="394"/>
      <c r="F66" s="392">
        <v>26.888000000000002</v>
      </c>
      <c r="G66" s="392">
        <v>53.777000000000001</v>
      </c>
      <c r="H66" s="392">
        <v>163.17099999999999</v>
      </c>
    </row>
    <row r="67" spans="1:8" ht="8.4499999999999993" customHeight="1" x14ac:dyDescent="0.25">
      <c r="A67" s="387"/>
      <c r="B67" s="392"/>
      <c r="C67" s="393"/>
      <c r="D67" s="392"/>
      <c r="E67" s="394"/>
      <c r="F67" s="392"/>
      <c r="G67" s="392"/>
      <c r="H67" s="392"/>
    </row>
    <row r="68" spans="1:8" ht="11.25" customHeight="1" x14ac:dyDescent="0.25">
      <c r="A68" s="401" t="s">
        <v>249</v>
      </c>
      <c r="B68" s="392"/>
      <c r="C68" s="393"/>
      <c r="D68" s="392"/>
      <c r="E68" s="394"/>
      <c r="F68" s="392"/>
      <c r="G68" s="392"/>
      <c r="H68" s="392"/>
    </row>
    <row r="69" spans="1:8" ht="10.5" hidden="1" customHeight="1" x14ac:dyDescent="0.25">
      <c r="A69" s="395" t="s">
        <v>611</v>
      </c>
      <c r="B69" s="392">
        <v>0</v>
      </c>
      <c r="C69" s="393">
        <v>0</v>
      </c>
      <c r="D69" s="392">
        <v>0</v>
      </c>
      <c r="E69" s="394"/>
      <c r="F69" s="392">
        <v>0</v>
      </c>
      <c r="G69" s="392">
        <v>0</v>
      </c>
      <c r="H69" s="392">
        <v>0</v>
      </c>
    </row>
    <row r="70" spans="1:8" ht="11.25" hidden="1" customHeight="1" x14ac:dyDescent="0.25">
      <c r="A70" s="395" t="s">
        <v>612</v>
      </c>
      <c r="B70" s="392">
        <v>0</v>
      </c>
      <c r="C70" s="393">
        <v>0</v>
      </c>
      <c r="D70" s="392">
        <v>0</v>
      </c>
      <c r="E70" s="394"/>
      <c r="F70" s="392">
        <v>0</v>
      </c>
      <c r="G70" s="392">
        <v>0</v>
      </c>
      <c r="H70" s="392">
        <v>0</v>
      </c>
    </row>
    <row r="71" spans="1:8" ht="11.25" customHeight="1" x14ac:dyDescent="0.25">
      <c r="A71" s="395" t="s">
        <v>613</v>
      </c>
      <c r="B71" s="392">
        <v>36.119999999999997</v>
      </c>
      <c r="C71" s="393">
        <v>76.558999999999997</v>
      </c>
      <c r="D71" s="392">
        <v>161.80000000000001</v>
      </c>
      <c r="E71" s="394"/>
      <c r="F71" s="392">
        <v>40.175000000000004</v>
      </c>
      <c r="G71" s="392">
        <v>80.552000000000007</v>
      </c>
      <c r="H71" s="392">
        <v>159.578</v>
      </c>
    </row>
    <row r="72" spans="1:8" ht="11.25" customHeight="1" x14ac:dyDescent="0.25">
      <c r="A72" s="395" t="s">
        <v>614</v>
      </c>
      <c r="B72" s="392">
        <v>37.054000000000002</v>
      </c>
      <c r="C72" s="393">
        <v>76.361000000000004</v>
      </c>
      <c r="D72" s="392">
        <v>167.11699999999999</v>
      </c>
      <c r="E72" s="394"/>
      <c r="F72" s="392">
        <v>38.102000000000004</v>
      </c>
      <c r="G72" s="392">
        <v>76.528000000000006</v>
      </c>
      <c r="H72" s="392">
        <v>148.33000000000001</v>
      </c>
    </row>
    <row r="73" spans="1:8" ht="11.25" customHeight="1" x14ac:dyDescent="0.25">
      <c r="A73" s="395" t="s">
        <v>615</v>
      </c>
      <c r="B73" s="392">
        <v>38.429999999999993</v>
      </c>
      <c r="C73" s="393">
        <v>69.44</v>
      </c>
      <c r="D73" s="392">
        <v>143.107</v>
      </c>
      <c r="E73" s="394"/>
      <c r="F73" s="392">
        <v>36.540999999999997</v>
      </c>
      <c r="G73" s="392">
        <v>73.266999999999996</v>
      </c>
      <c r="H73" s="392">
        <v>145.14599999999999</v>
      </c>
    </row>
    <row r="74" spans="1:8" ht="8.25" customHeight="1" x14ac:dyDescent="0.25">
      <c r="A74" s="395"/>
      <c r="B74" s="392"/>
      <c r="C74" s="393"/>
      <c r="D74" s="392"/>
      <c r="E74" s="394"/>
      <c r="F74" s="392"/>
      <c r="G74" s="392"/>
      <c r="H74" s="392"/>
    </row>
    <row r="75" spans="1:8" x14ac:dyDescent="0.25">
      <c r="A75" s="387" t="s">
        <v>616</v>
      </c>
      <c r="B75" s="392">
        <v>164.726</v>
      </c>
      <c r="C75" s="393">
        <v>317.69900000000001</v>
      </c>
      <c r="D75" s="392">
        <v>649.125</v>
      </c>
      <c r="E75" s="394"/>
      <c r="F75" s="392">
        <v>148.12899999999999</v>
      </c>
      <c r="G75" s="392">
        <v>289.93099999999998</v>
      </c>
      <c r="H75" s="392">
        <v>597.89099999999996</v>
      </c>
    </row>
    <row r="76" spans="1:8" ht="8.25" customHeight="1" x14ac:dyDescent="0.25">
      <c r="A76" s="395"/>
      <c r="B76" s="392"/>
      <c r="C76" s="393"/>
      <c r="D76" s="392"/>
      <c r="E76" s="394"/>
      <c r="F76" s="392"/>
      <c r="G76" s="392"/>
      <c r="H76" s="392"/>
    </row>
    <row r="77" spans="1:8" ht="15" customHeight="1" x14ac:dyDescent="0.25">
      <c r="A77" s="387" t="s">
        <v>617</v>
      </c>
      <c r="B77" s="392">
        <v>531.12299999999993</v>
      </c>
      <c r="C77" s="393">
        <v>1062.2439999999999</v>
      </c>
      <c r="D77" s="392">
        <v>2122.9690000000001</v>
      </c>
      <c r="E77" s="394"/>
      <c r="F77" s="392">
        <v>522.9</v>
      </c>
      <c r="G77" s="392">
        <v>1067.6569999999999</v>
      </c>
      <c r="H77" s="392">
        <v>2089.0569999999998</v>
      </c>
    </row>
    <row r="78" spans="1:8" ht="8.4499999999999993" customHeight="1" x14ac:dyDescent="0.25">
      <c r="A78" s="387"/>
      <c r="B78" s="392"/>
      <c r="C78" s="393"/>
      <c r="D78" s="392"/>
      <c r="E78" s="394"/>
      <c r="F78" s="392"/>
      <c r="G78" s="392"/>
      <c r="H78" s="392"/>
    </row>
    <row r="79" spans="1:8" s="403" customFormat="1" ht="11.25" customHeight="1" x14ac:dyDescent="0.3">
      <c r="A79" s="401" t="s">
        <v>618</v>
      </c>
      <c r="B79" s="389"/>
      <c r="C79" s="390"/>
      <c r="D79" s="389"/>
      <c r="E79" s="391"/>
      <c r="F79" s="389"/>
      <c r="G79" s="389"/>
      <c r="H79" s="389"/>
    </row>
    <row r="80" spans="1:8" ht="11.25" customHeight="1" x14ac:dyDescent="0.25">
      <c r="A80" s="395" t="s">
        <v>262</v>
      </c>
      <c r="B80" s="392">
        <v>97.104000000000013</v>
      </c>
      <c r="C80" s="393">
        <v>201.16300000000001</v>
      </c>
      <c r="D80" s="392">
        <v>371.03300000000002</v>
      </c>
      <c r="E80" s="394"/>
      <c r="F80" s="392">
        <v>92.867999999999995</v>
      </c>
      <c r="G80" s="392">
        <v>178.958</v>
      </c>
      <c r="H80" s="392">
        <v>399.01799999999997</v>
      </c>
    </row>
    <row r="81" spans="1:8" ht="11.25" customHeight="1" x14ac:dyDescent="0.25">
      <c r="A81" s="395" t="s">
        <v>256</v>
      </c>
      <c r="B81" s="392">
        <v>1.8989999999999974</v>
      </c>
      <c r="C81" s="393">
        <v>7.6659999999999968</v>
      </c>
      <c r="D81" s="392">
        <v>23.928000000000001</v>
      </c>
      <c r="E81" s="394"/>
      <c r="F81" s="392">
        <v>4.2579999999999956</v>
      </c>
      <c r="G81" s="392">
        <v>9.046999999999997</v>
      </c>
      <c r="H81" s="392">
        <v>16.882000000000005</v>
      </c>
    </row>
    <row r="82" spans="1:8" ht="11.25" customHeight="1" x14ac:dyDescent="0.25">
      <c r="A82" s="395" t="s">
        <v>257</v>
      </c>
      <c r="B82" s="392">
        <v>39.908999999999999</v>
      </c>
      <c r="C82" s="393">
        <v>59.47</v>
      </c>
      <c r="D82" s="392">
        <v>83.146000000000001</v>
      </c>
      <c r="E82" s="394"/>
      <c r="F82" s="392">
        <v>53.347000000000001</v>
      </c>
      <c r="G82" s="392">
        <v>58.503</v>
      </c>
      <c r="H82" s="392">
        <v>64.477999999999994</v>
      </c>
    </row>
    <row r="83" spans="1:8" ht="11.25" customHeight="1" x14ac:dyDescent="0.25">
      <c r="A83" s="395" t="s">
        <v>619</v>
      </c>
      <c r="B83" s="392">
        <v>30.288000000000004</v>
      </c>
      <c r="C83" s="393">
        <v>38.353000000000002</v>
      </c>
      <c r="D83" s="392">
        <v>237.43799999999999</v>
      </c>
      <c r="E83" s="394"/>
      <c r="F83" s="392">
        <v>16.481999999999999</v>
      </c>
      <c r="G83" s="392">
        <v>43.18</v>
      </c>
      <c r="H83" s="392">
        <v>42.218000000000004</v>
      </c>
    </row>
    <row r="84" spans="1:8" ht="11.25" customHeight="1" x14ac:dyDescent="0.25">
      <c r="A84" s="395" t="s">
        <v>31</v>
      </c>
      <c r="B84" s="392">
        <v>23.107000000000198</v>
      </c>
      <c r="C84" s="393">
        <v>80.891999999999825</v>
      </c>
      <c r="D84" s="392">
        <v>147.84400000000096</v>
      </c>
      <c r="E84" s="394"/>
      <c r="F84" s="392">
        <v>33.011000000000422</v>
      </c>
      <c r="G84" s="392">
        <v>65.559000000000651</v>
      </c>
      <c r="H84" s="392">
        <v>247.44500000000153</v>
      </c>
    </row>
    <row r="85" spans="1:8" ht="8.4499999999999993" customHeight="1" x14ac:dyDescent="0.25">
      <c r="A85" s="387"/>
      <c r="B85" s="392"/>
      <c r="C85" s="393"/>
      <c r="D85" s="392"/>
      <c r="E85" s="394"/>
      <c r="F85" s="392"/>
      <c r="G85" s="392"/>
      <c r="H85" s="392"/>
    </row>
    <row r="86" spans="1:8" ht="11.25" customHeight="1" x14ac:dyDescent="0.25">
      <c r="A86" s="385" t="s">
        <v>105</v>
      </c>
      <c r="B86" s="398">
        <v>2049.5380000000005</v>
      </c>
      <c r="C86" s="399">
        <v>4107.3810000000003</v>
      </c>
      <c r="D86" s="398">
        <v>8400.7360000000008</v>
      </c>
      <c r="E86" s="400"/>
      <c r="F86" s="398">
        <v>2010.0229999999999</v>
      </c>
      <c r="G86" s="398">
        <v>3969.6</v>
      </c>
      <c r="H86" s="398">
        <v>8091.2719999999999</v>
      </c>
    </row>
    <row r="87" spans="1:8" ht="8.25" customHeight="1" x14ac:dyDescent="0.25">
      <c r="A87" s="385"/>
      <c r="B87" s="398"/>
      <c r="C87" s="399"/>
      <c r="D87" s="398"/>
      <c r="E87" s="400"/>
      <c r="F87" s="398"/>
      <c r="G87" s="398"/>
      <c r="H87" s="398"/>
    </row>
    <row r="88" spans="1:8" ht="11.25" customHeight="1" x14ac:dyDescent="0.25">
      <c r="A88" s="385" t="s">
        <v>106</v>
      </c>
      <c r="B88" s="385"/>
      <c r="C88" s="386"/>
      <c r="D88" s="404"/>
      <c r="E88" s="404"/>
      <c r="F88" s="404"/>
      <c r="G88" s="404"/>
      <c r="H88" s="404"/>
    </row>
    <row r="89" spans="1:8" ht="8.4499999999999993" customHeight="1" x14ac:dyDescent="0.25">
      <c r="A89" s="387"/>
      <c r="B89" s="387"/>
      <c r="C89" s="393"/>
      <c r="D89" s="392"/>
      <c r="E89" s="394"/>
      <c r="F89" s="394"/>
      <c r="G89" s="392"/>
      <c r="H89" s="392"/>
    </row>
    <row r="90" spans="1:8" ht="11.25" customHeight="1" x14ac:dyDescent="0.25">
      <c r="A90" s="401" t="s">
        <v>247</v>
      </c>
      <c r="B90" s="401"/>
      <c r="C90" s="405"/>
      <c r="D90" s="404"/>
      <c r="E90" s="404"/>
      <c r="F90" s="404"/>
      <c r="G90" s="404"/>
      <c r="H90" s="404"/>
    </row>
    <row r="91" spans="1:8" ht="11.25" customHeight="1" x14ac:dyDescent="0.25">
      <c r="A91" s="395" t="s">
        <v>102</v>
      </c>
      <c r="B91" s="392">
        <v>4.7020000000000008</v>
      </c>
      <c r="C91" s="393">
        <v>9.0920000000000005</v>
      </c>
      <c r="D91" s="392">
        <v>17.513000000000002</v>
      </c>
      <c r="E91" s="394"/>
      <c r="F91" s="392">
        <v>0</v>
      </c>
      <c r="G91" s="392">
        <v>0</v>
      </c>
      <c r="H91" s="392">
        <v>15.913</v>
      </c>
    </row>
    <row r="92" spans="1:8" ht="3" customHeight="1" x14ac:dyDescent="0.25">
      <c r="A92" s="387"/>
      <c r="B92" s="392"/>
      <c r="C92" s="393"/>
      <c r="D92" s="392"/>
      <c r="E92" s="394"/>
      <c r="F92" s="392"/>
      <c r="G92" s="392"/>
      <c r="H92" s="392"/>
    </row>
    <row r="93" spans="1:8" ht="11.25" customHeight="1" x14ac:dyDescent="0.25">
      <c r="A93" s="401" t="s">
        <v>618</v>
      </c>
      <c r="B93" s="392"/>
      <c r="C93" s="393"/>
      <c r="D93" s="392"/>
      <c r="E93" s="394"/>
      <c r="F93" s="394"/>
      <c r="G93" s="394"/>
      <c r="H93" s="392"/>
    </row>
    <row r="94" spans="1:8" ht="11.25" customHeight="1" x14ac:dyDescent="0.25">
      <c r="A94" s="395" t="s">
        <v>256</v>
      </c>
      <c r="B94" s="392">
        <v>0</v>
      </c>
      <c r="C94" s="393">
        <v>0</v>
      </c>
      <c r="D94" s="392">
        <v>178.72399999999999</v>
      </c>
      <c r="E94" s="394"/>
      <c r="F94" s="392">
        <v>0</v>
      </c>
      <c r="G94" s="392">
        <v>15.359</v>
      </c>
      <c r="H94" s="392">
        <v>50.731000000000002</v>
      </c>
    </row>
    <row r="95" spans="1:8" ht="11.25" customHeight="1" x14ac:dyDescent="0.25">
      <c r="A95" s="395" t="s">
        <v>257</v>
      </c>
      <c r="B95" s="392">
        <v>11.194000000000003</v>
      </c>
      <c r="C95" s="393">
        <v>58.984999999999999</v>
      </c>
      <c r="D95" s="392">
        <v>424.923</v>
      </c>
      <c r="E95" s="394"/>
      <c r="F95" s="392">
        <v>34.53</v>
      </c>
      <c r="G95" s="392">
        <v>34.53</v>
      </c>
      <c r="H95" s="392">
        <v>425.46499999999997</v>
      </c>
    </row>
    <row r="96" spans="1:8" ht="11.25" customHeight="1" x14ac:dyDescent="0.25">
      <c r="A96" s="395" t="s">
        <v>31</v>
      </c>
      <c r="B96" s="392">
        <v>0</v>
      </c>
      <c r="C96" s="393">
        <v>6.2870000000000061</v>
      </c>
      <c r="D96" s="392">
        <v>22.15300000000002</v>
      </c>
      <c r="E96" s="394"/>
      <c r="F96" s="392">
        <v>2.0919999999999987</v>
      </c>
      <c r="G96" s="392">
        <v>2.0919999999999987</v>
      </c>
      <c r="H96" s="392">
        <v>20.881000000000029</v>
      </c>
    </row>
    <row r="97" spans="1:8" ht="8.4499999999999993" customHeight="1" x14ac:dyDescent="0.25">
      <c r="A97" s="387"/>
      <c r="B97" s="392"/>
      <c r="C97" s="393"/>
      <c r="D97" s="392"/>
      <c r="E97" s="394"/>
      <c r="F97" s="392"/>
      <c r="G97" s="392"/>
      <c r="H97" s="392"/>
    </row>
    <row r="98" spans="1:8" ht="11.25" customHeight="1" x14ac:dyDescent="0.25">
      <c r="A98" s="385" t="s">
        <v>107</v>
      </c>
      <c r="B98" s="398">
        <v>16.183000000000007</v>
      </c>
      <c r="C98" s="399">
        <v>74.364000000000004</v>
      </c>
      <c r="D98" s="398">
        <v>643.31299999999999</v>
      </c>
      <c r="E98" s="400"/>
      <c r="F98" s="398">
        <v>36.622</v>
      </c>
      <c r="G98" s="398">
        <v>51.981000000000002</v>
      </c>
      <c r="H98" s="398">
        <v>512.99</v>
      </c>
    </row>
    <row r="99" spans="1:8" ht="8.4499999999999993" customHeight="1" x14ac:dyDescent="0.25">
      <c r="A99" s="387"/>
      <c r="B99" s="392"/>
      <c r="C99" s="393"/>
      <c r="D99" s="392"/>
      <c r="E99" s="394"/>
      <c r="F99" s="392"/>
      <c r="G99" s="392"/>
      <c r="H99" s="392"/>
    </row>
    <row r="100" spans="1:8" ht="14.25" x14ac:dyDescent="0.25">
      <c r="A100" s="385" t="s">
        <v>620</v>
      </c>
      <c r="B100" s="398">
        <v>623.32499999999993</v>
      </c>
      <c r="C100" s="399">
        <v>1203.2349999999999</v>
      </c>
      <c r="D100" s="398">
        <v>2451.366</v>
      </c>
      <c r="E100" s="400"/>
      <c r="F100" s="398">
        <v>511.77600000000007</v>
      </c>
      <c r="G100" s="398">
        <v>1080.6780000000001</v>
      </c>
      <c r="H100" s="398">
        <v>2261.489</v>
      </c>
    </row>
    <row r="101" spans="1:8" ht="8.4499999999999993" customHeight="1" x14ac:dyDescent="0.25">
      <c r="A101" s="387"/>
      <c r="B101" s="392"/>
      <c r="C101" s="393"/>
      <c r="D101" s="392"/>
      <c r="E101" s="394"/>
      <c r="F101" s="392"/>
      <c r="G101" s="392"/>
      <c r="H101" s="392"/>
    </row>
    <row r="102" spans="1:8" ht="11.25" customHeight="1" x14ac:dyDescent="0.25">
      <c r="A102" s="385" t="s">
        <v>109</v>
      </c>
      <c r="B102" s="398">
        <v>40.646999999999998</v>
      </c>
      <c r="C102" s="399">
        <v>80.018000000000001</v>
      </c>
      <c r="D102" s="398">
        <v>166.41300000000001</v>
      </c>
      <c r="E102" s="400"/>
      <c r="F102" s="398">
        <v>54.365000000000002</v>
      </c>
      <c r="G102" s="398">
        <v>105.38800000000001</v>
      </c>
      <c r="H102" s="398">
        <v>196.477</v>
      </c>
    </row>
    <row r="103" spans="1:8" ht="8.4499999999999993" customHeight="1" x14ac:dyDescent="0.25">
      <c r="A103" s="387"/>
      <c r="B103" s="392"/>
      <c r="C103" s="393"/>
      <c r="D103" s="392"/>
      <c r="E103" s="394"/>
      <c r="F103" s="392"/>
      <c r="G103" s="392"/>
      <c r="H103" s="392"/>
    </row>
    <row r="104" spans="1:8" ht="11.25" customHeight="1" x14ac:dyDescent="0.25">
      <c r="A104" s="385" t="s">
        <v>110</v>
      </c>
      <c r="B104" s="392"/>
      <c r="C104" s="393"/>
      <c r="D104" s="392"/>
      <c r="E104" s="394"/>
      <c r="F104" s="394"/>
      <c r="G104" s="394"/>
      <c r="H104" s="392"/>
    </row>
    <row r="105" spans="1:8" ht="11.25" customHeight="1" x14ac:dyDescent="0.25">
      <c r="A105" s="395" t="s">
        <v>29</v>
      </c>
      <c r="B105" s="392">
        <v>494.68599999999998</v>
      </c>
      <c r="C105" s="393">
        <v>759.35199999999998</v>
      </c>
      <c r="D105" s="392">
        <v>1727.9570000000001</v>
      </c>
      <c r="E105" s="394"/>
      <c r="F105" s="392">
        <v>190.24700000000001</v>
      </c>
      <c r="G105" s="392">
        <v>200.99700000000001</v>
      </c>
      <c r="H105" s="392">
        <v>836.99199999999996</v>
      </c>
    </row>
    <row r="106" spans="1:8" ht="11.25" customHeight="1" x14ac:dyDescent="0.25">
      <c r="A106" s="395" t="s">
        <v>111</v>
      </c>
      <c r="B106" s="392">
        <v>118.79400000000001</v>
      </c>
      <c r="C106" s="393">
        <v>251.53800000000001</v>
      </c>
      <c r="D106" s="392">
        <v>600.75900000000001</v>
      </c>
      <c r="E106" s="394"/>
      <c r="F106" s="392">
        <v>123.521</v>
      </c>
      <c r="G106" s="392">
        <v>228.959</v>
      </c>
      <c r="H106" s="392">
        <v>533.86699999999996</v>
      </c>
    </row>
    <row r="107" spans="1:8" ht="11.25" customHeight="1" x14ac:dyDescent="0.25">
      <c r="A107" s="385" t="s">
        <v>112</v>
      </c>
      <c r="B107" s="398">
        <v>613.48</v>
      </c>
      <c r="C107" s="399">
        <v>1010.89</v>
      </c>
      <c r="D107" s="398">
        <v>2328.7160000000003</v>
      </c>
      <c r="E107" s="400"/>
      <c r="F107" s="398">
        <v>313.76800000000003</v>
      </c>
      <c r="G107" s="398">
        <v>429.95600000000002</v>
      </c>
      <c r="H107" s="398">
        <v>1370.8589999999999</v>
      </c>
    </row>
    <row r="108" spans="1:8" ht="8.4499999999999993" customHeight="1" x14ac:dyDescent="0.25">
      <c r="A108" s="387"/>
      <c r="B108" s="398"/>
      <c r="C108" s="399"/>
      <c r="D108" s="398"/>
      <c r="E108" s="400"/>
      <c r="F108" s="398"/>
      <c r="G108" s="398"/>
      <c r="H108" s="398"/>
    </row>
    <row r="109" spans="1:8" ht="11.25" customHeight="1" x14ac:dyDescent="0.25">
      <c r="A109" s="385" t="s">
        <v>113</v>
      </c>
      <c r="B109" s="398">
        <v>1223.0069999999998</v>
      </c>
      <c r="C109" s="399">
        <v>2514.9699999999998</v>
      </c>
      <c r="D109" s="398">
        <v>5132.2849999999999</v>
      </c>
      <c r="E109" s="400"/>
      <c r="F109" s="398">
        <v>1306.9160000000002</v>
      </c>
      <c r="G109" s="398">
        <v>2435.5390000000002</v>
      </c>
      <c r="H109" s="398">
        <v>5272.3720000000003</v>
      </c>
    </row>
    <row r="110" spans="1:8" ht="8.4499999999999993" customHeight="1" x14ac:dyDescent="0.25">
      <c r="A110" s="387"/>
      <c r="B110" s="398"/>
      <c r="C110" s="399"/>
      <c r="D110" s="398"/>
      <c r="E110" s="400"/>
      <c r="F110" s="398"/>
      <c r="G110" s="398"/>
      <c r="H110" s="398"/>
    </row>
    <row r="111" spans="1:8" ht="11.25" customHeight="1" x14ac:dyDescent="0.25">
      <c r="A111" s="385" t="s">
        <v>114</v>
      </c>
      <c r="B111" s="398"/>
      <c r="C111" s="399"/>
      <c r="D111" s="398"/>
      <c r="E111" s="400"/>
      <c r="F111" s="398"/>
      <c r="G111" s="398"/>
      <c r="H111" s="398"/>
    </row>
    <row r="112" spans="1:8" ht="11.25" customHeight="1" x14ac:dyDescent="0.25">
      <c r="A112" s="395" t="s">
        <v>115</v>
      </c>
      <c r="B112" s="392">
        <v>27.881999999999998</v>
      </c>
      <c r="C112" s="393">
        <v>57.045999999999999</v>
      </c>
      <c r="D112" s="392">
        <v>98.251000000000005</v>
      </c>
      <c r="E112" s="394"/>
      <c r="F112" s="392">
        <v>23.291999999999998</v>
      </c>
      <c r="G112" s="392">
        <v>50.686999999999998</v>
      </c>
      <c r="H112" s="392">
        <v>99.287000000000006</v>
      </c>
    </row>
    <row r="113" spans="1:8" ht="11.25" customHeight="1" x14ac:dyDescent="0.25">
      <c r="A113" s="395" t="s">
        <v>116</v>
      </c>
      <c r="B113" s="392">
        <v>46.432000000000009</v>
      </c>
      <c r="C113" s="393">
        <v>93.433000000000007</v>
      </c>
      <c r="D113" s="392">
        <v>196.03800000000001</v>
      </c>
      <c r="E113" s="394"/>
      <c r="F113" s="392">
        <v>46.737000000000002</v>
      </c>
      <c r="G113" s="392">
        <v>92.349000000000004</v>
      </c>
      <c r="H113" s="392">
        <v>199.459</v>
      </c>
    </row>
    <row r="114" spans="1:8" x14ac:dyDescent="0.25">
      <c r="A114" s="395" t="s">
        <v>117</v>
      </c>
      <c r="B114" s="392">
        <v>45.911999999997832</v>
      </c>
      <c r="C114" s="393">
        <v>132.05299999999923</v>
      </c>
      <c r="D114" s="392">
        <v>277.66000000000417</v>
      </c>
      <c r="E114" s="394"/>
      <c r="F114" s="392">
        <v>42.302999999999429</v>
      </c>
      <c r="G114" s="392">
        <v>108.60199999999901</v>
      </c>
      <c r="H114" s="392">
        <v>304.9010000000045</v>
      </c>
    </row>
    <row r="115" spans="1:8" ht="11.25" customHeight="1" x14ac:dyDescent="0.25">
      <c r="A115" s="385" t="s">
        <v>118</v>
      </c>
      <c r="B115" s="398">
        <v>120.22599999999784</v>
      </c>
      <c r="C115" s="399">
        <v>282.53199999999924</v>
      </c>
      <c r="D115" s="398">
        <v>571.94900000000416</v>
      </c>
      <c r="E115" s="400"/>
      <c r="F115" s="398">
        <v>112.33199999999943</v>
      </c>
      <c r="G115" s="398">
        <v>251.63799999999901</v>
      </c>
      <c r="H115" s="398">
        <v>603.64700000000448</v>
      </c>
    </row>
    <row r="116" spans="1:8" ht="8.4499999999999993" customHeight="1" x14ac:dyDescent="0.25">
      <c r="A116" s="387"/>
      <c r="B116" s="398"/>
      <c r="C116" s="399"/>
      <c r="D116" s="398"/>
      <c r="E116" s="400"/>
      <c r="F116" s="398"/>
      <c r="G116" s="398"/>
      <c r="H116" s="398"/>
    </row>
    <row r="117" spans="1:8" ht="11.25" customHeight="1" x14ac:dyDescent="0.25">
      <c r="A117" s="385" t="s">
        <v>119</v>
      </c>
      <c r="B117" s="398">
        <v>7274.7280000000001</v>
      </c>
      <c r="C117" s="399">
        <v>13974.778</v>
      </c>
      <c r="D117" s="398">
        <v>28192.506999999998</v>
      </c>
      <c r="E117" s="400"/>
      <c r="F117" s="398">
        <v>6285.9349999999986</v>
      </c>
      <c r="G117" s="398">
        <v>13185.493999999999</v>
      </c>
      <c r="H117" s="398">
        <v>26913.008000000002</v>
      </c>
    </row>
    <row r="118" spans="1:8" x14ac:dyDescent="0.25">
      <c r="D118" s="406"/>
      <c r="E118" s="406"/>
      <c r="F118" s="406"/>
      <c r="G118" s="406"/>
      <c r="H118" s="407"/>
    </row>
    <row r="119" spans="1:8" s="370" customFormat="1" x14ac:dyDescent="0.25">
      <c r="A119" s="445" t="s">
        <v>623</v>
      </c>
      <c r="B119" s="371"/>
      <c r="C119" s="371"/>
      <c r="D119" s="406"/>
      <c r="E119" s="406"/>
      <c r="F119" s="406"/>
      <c r="G119" s="406"/>
      <c r="H119" s="407"/>
    </row>
    <row r="120" spans="1:8" x14ac:dyDescent="0.25">
      <c r="A120" s="445" t="s">
        <v>593</v>
      </c>
    </row>
    <row r="121" spans="1:8" ht="27" customHeight="1" x14ac:dyDescent="0.25">
      <c r="A121" s="711" t="s">
        <v>624</v>
      </c>
      <c r="B121" s="711"/>
      <c r="C121" s="711"/>
      <c r="D121" s="711"/>
      <c r="E121" s="711"/>
      <c r="F121" s="711"/>
      <c r="G121" s="711"/>
      <c r="H121" s="711"/>
    </row>
    <row r="122" spans="1:8" x14ac:dyDescent="0.25">
      <c r="A122" s="446" t="s">
        <v>596</v>
      </c>
      <c r="B122" s="372"/>
      <c r="C122" s="372"/>
      <c r="D122" s="372"/>
      <c r="E122" s="372"/>
      <c r="F122" s="372"/>
      <c r="G122" s="372"/>
      <c r="H122" s="373"/>
    </row>
  </sheetData>
  <mergeCells count="5">
    <mergeCell ref="A121:H121"/>
    <mergeCell ref="A3:H3"/>
    <mergeCell ref="A4:H4"/>
    <mergeCell ref="B6:D6"/>
    <mergeCell ref="F6:H6"/>
  </mergeCells>
  <pageMargins left="0.36" right="0.45" top="0.8" bottom="0.98425196850393704" header="0.51181102362204722" footer="0.51181102362204722"/>
  <pageSetup paperSize="9" fitToHeight="0" orientation="portrait" r:id="rId1"/>
  <headerFooter alignWithMargins="0">
    <oddHeader>&amp;A</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H114"/>
  <sheetViews>
    <sheetView showGridLines="0" zoomScaleNormal="100" workbookViewId="0"/>
  </sheetViews>
  <sheetFormatPr defaultRowHeight="12.75" x14ac:dyDescent="0.2"/>
  <cols>
    <col min="1" max="1" width="56.5703125" style="408" customWidth="1"/>
    <col min="2" max="4" width="10.7109375" style="408" customWidth="1"/>
    <col min="5" max="5" width="2.7109375" style="408" customWidth="1"/>
    <col min="6" max="7" width="10.7109375" style="408" customWidth="1"/>
    <col min="8" max="8" width="10.7109375" style="439" customWidth="1"/>
    <col min="9" max="16384" width="9.140625" style="408"/>
  </cols>
  <sheetData>
    <row r="1" spans="1:8" x14ac:dyDescent="0.2">
      <c r="A1" s="408" t="s">
        <v>625</v>
      </c>
    </row>
    <row r="3" spans="1:8" ht="15.75" x14ac:dyDescent="0.25">
      <c r="A3" s="714" t="s">
        <v>193</v>
      </c>
      <c r="B3" s="714"/>
      <c r="C3" s="714"/>
      <c r="D3" s="714"/>
      <c r="E3" s="714"/>
      <c r="F3" s="714"/>
      <c r="G3" s="714"/>
      <c r="H3" s="714"/>
    </row>
    <row r="4" spans="1:8" s="654" customFormat="1" ht="14.25" x14ac:dyDescent="0.2">
      <c r="A4" s="715" t="s">
        <v>120</v>
      </c>
      <c r="B4" s="715"/>
      <c r="C4" s="715"/>
      <c r="D4" s="715"/>
      <c r="E4" s="715"/>
      <c r="F4" s="715"/>
      <c r="G4" s="715"/>
      <c r="H4" s="715"/>
    </row>
    <row r="5" spans="1:8" ht="3" customHeight="1" x14ac:dyDescent="0.2">
      <c r="A5" s="409"/>
      <c r="B5" s="409"/>
      <c r="C5" s="409"/>
      <c r="D5" s="409"/>
      <c r="E5" s="410"/>
      <c r="F5" s="410"/>
      <c r="G5" s="410"/>
      <c r="H5" s="411"/>
    </row>
    <row r="6" spans="1:8" ht="13.5" customHeight="1" x14ac:dyDescent="0.2">
      <c r="A6" s="412"/>
      <c r="B6" s="716" t="s">
        <v>548</v>
      </c>
      <c r="C6" s="716"/>
      <c r="D6" s="716"/>
      <c r="E6" s="413"/>
      <c r="F6" s="716" t="s">
        <v>541</v>
      </c>
      <c r="G6" s="716"/>
      <c r="H6" s="716"/>
    </row>
    <row r="7" spans="1:8" ht="25.5" x14ac:dyDescent="0.2">
      <c r="A7" s="414"/>
      <c r="B7" s="378" t="s">
        <v>546</v>
      </c>
      <c r="C7" s="415" t="s">
        <v>538</v>
      </c>
      <c r="D7" s="378" t="s">
        <v>600</v>
      </c>
      <c r="E7" s="102"/>
      <c r="F7" s="378" t="s">
        <v>546</v>
      </c>
      <c r="G7" s="378" t="s">
        <v>538</v>
      </c>
      <c r="H7" s="379" t="s">
        <v>601</v>
      </c>
    </row>
    <row r="8" spans="1:8" x14ac:dyDescent="0.2">
      <c r="A8" s="414"/>
      <c r="B8" s="380" t="s">
        <v>0</v>
      </c>
      <c r="C8" s="381" t="s">
        <v>0</v>
      </c>
      <c r="D8" s="380" t="s">
        <v>0</v>
      </c>
      <c r="E8" s="382"/>
      <c r="F8" s="380" t="s">
        <v>0</v>
      </c>
      <c r="G8" s="380" t="s">
        <v>0</v>
      </c>
      <c r="H8" s="380" t="s">
        <v>0</v>
      </c>
    </row>
    <row r="9" spans="1:8" ht="11.25" customHeight="1" x14ac:dyDescent="0.2">
      <c r="A9" s="416" t="s">
        <v>71</v>
      </c>
      <c r="B9" s="416"/>
      <c r="C9" s="417"/>
      <c r="D9" s="416"/>
      <c r="H9" s="418"/>
    </row>
    <row r="10" spans="1:8" ht="11.25" customHeight="1" x14ac:dyDescent="0.2">
      <c r="A10" s="419" t="s">
        <v>72</v>
      </c>
      <c r="B10" s="419"/>
      <c r="C10" s="420"/>
      <c r="D10" s="419"/>
      <c r="H10" s="421"/>
    </row>
    <row r="11" spans="1:8" ht="11.25" customHeight="1" x14ac:dyDescent="0.2">
      <c r="A11" s="422" t="s">
        <v>73</v>
      </c>
      <c r="B11" s="423">
        <v>798.18599999999992</v>
      </c>
      <c r="C11" s="424">
        <v>1629.8689999999999</v>
      </c>
      <c r="D11" s="423">
        <v>3143.9250000000002</v>
      </c>
      <c r="F11" s="423">
        <v>787.56399999999996</v>
      </c>
      <c r="G11" s="423">
        <v>1652.4159999999999</v>
      </c>
      <c r="H11" s="425">
        <v>3173.01</v>
      </c>
    </row>
    <row r="12" spans="1:8" ht="3" customHeight="1" x14ac:dyDescent="0.2">
      <c r="A12" s="419"/>
      <c r="B12" s="426"/>
      <c r="C12" s="427"/>
      <c r="D12" s="426"/>
      <c r="F12" s="426"/>
      <c r="G12" s="426"/>
      <c r="H12" s="428"/>
    </row>
    <row r="13" spans="1:8" ht="11.25" customHeight="1" x14ac:dyDescent="0.2">
      <c r="A13" s="419" t="s">
        <v>74</v>
      </c>
      <c r="B13" s="426"/>
      <c r="C13" s="427"/>
      <c r="D13" s="426"/>
      <c r="F13" s="426"/>
      <c r="G13" s="426"/>
      <c r="H13" s="428"/>
    </row>
    <row r="14" spans="1:8" ht="11.25" customHeight="1" x14ac:dyDescent="0.2">
      <c r="A14" s="422" t="s">
        <v>75</v>
      </c>
      <c r="B14" s="423">
        <v>640.74399999999991</v>
      </c>
      <c r="C14" s="424">
        <v>701.25699999999995</v>
      </c>
      <c r="D14" s="423">
        <v>742.72699999999998</v>
      </c>
      <c r="F14" s="423">
        <v>76.286000000000058</v>
      </c>
      <c r="G14" s="423">
        <v>830.47900000000004</v>
      </c>
      <c r="H14" s="425">
        <v>807.47799999999995</v>
      </c>
    </row>
    <row r="15" spans="1:8" ht="3" customHeight="1" x14ac:dyDescent="0.2">
      <c r="A15" s="429"/>
      <c r="B15" s="426"/>
      <c r="C15" s="427"/>
      <c r="D15" s="426"/>
      <c r="F15" s="426"/>
      <c r="G15" s="426"/>
      <c r="H15" s="428"/>
    </row>
    <row r="16" spans="1:8" ht="11.25" customHeight="1" x14ac:dyDescent="0.2">
      <c r="A16" s="429" t="s">
        <v>76</v>
      </c>
      <c r="B16" s="426">
        <v>341.90999999999997</v>
      </c>
      <c r="C16" s="427">
        <v>644.38499999999999</v>
      </c>
      <c r="D16" s="426">
        <v>1236.6890000000001</v>
      </c>
      <c r="F16" s="426">
        <v>328.11700000000002</v>
      </c>
      <c r="G16" s="426">
        <v>609.38499999999999</v>
      </c>
      <c r="H16" s="428">
        <v>1357.076</v>
      </c>
    </row>
    <row r="17" spans="1:8" ht="11.25" customHeight="1" x14ac:dyDescent="0.2">
      <c r="A17" s="429" t="s">
        <v>77</v>
      </c>
      <c r="B17" s="426">
        <v>5.5420000000000016</v>
      </c>
      <c r="C17" s="427">
        <v>30.969000000000001</v>
      </c>
      <c r="D17" s="426">
        <v>201</v>
      </c>
      <c r="F17" s="426">
        <v>18.560000000000002</v>
      </c>
      <c r="G17" s="426">
        <v>75.497</v>
      </c>
      <c r="H17" s="428">
        <v>150.98500000000001</v>
      </c>
    </row>
    <row r="18" spans="1:8" ht="11.25" customHeight="1" x14ac:dyDescent="0.2">
      <c r="A18" s="422" t="s">
        <v>78</v>
      </c>
      <c r="B18" s="423">
        <v>347.452</v>
      </c>
      <c r="C18" s="424">
        <v>675.35400000000004</v>
      </c>
      <c r="D18" s="423">
        <v>1437.6890000000001</v>
      </c>
      <c r="F18" s="423">
        <v>346.67699999999996</v>
      </c>
      <c r="G18" s="423">
        <v>684.88199999999995</v>
      </c>
      <c r="H18" s="425">
        <v>1508.0610000000001</v>
      </c>
    </row>
    <row r="19" spans="1:8" ht="3" customHeight="1" x14ac:dyDescent="0.2">
      <c r="A19" s="429"/>
      <c r="B19" s="426"/>
      <c r="C19" s="427"/>
      <c r="D19" s="426"/>
      <c r="F19" s="426"/>
      <c r="G19" s="426"/>
      <c r="H19" s="428"/>
    </row>
    <row r="20" spans="1:8" ht="11.25" customHeight="1" x14ac:dyDescent="0.2">
      <c r="A20" s="429" t="s">
        <v>80</v>
      </c>
      <c r="B20" s="426">
        <v>86.513000000000005</v>
      </c>
      <c r="C20" s="427">
        <v>92.363</v>
      </c>
      <c r="D20" s="426">
        <v>92.32</v>
      </c>
      <c r="F20" s="426">
        <v>19</v>
      </c>
      <c r="G20" s="426">
        <v>95</v>
      </c>
      <c r="H20" s="428">
        <v>96</v>
      </c>
    </row>
    <row r="21" spans="1:8" ht="11.25" customHeight="1" x14ac:dyDescent="0.2">
      <c r="A21" s="430" t="s">
        <v>603</v>
      </c>
      <c r="B21" s="426">
        <v>2.847999999999999</v>
      </c>
      <c r="C21" s="427">
        <v>53.854999999999997</v>
      </c>
      <c r="D21" s="426">
        <v>57.552999999999997</v>
      </c>
      <c r="F21" s="426">
        <v>3</v>
      </c>
      <c r="G21" s="426">
        <v>52</v>
      </c>
      <c r="H21" s="428">
        <v>56</v>
      </c>
    </row>
    <row r="22" spans="1:8" ht="11.25" customHeight="1" x14ac:dyDescent="0.2">
      <c r="A22" s="429" t="s">
        <v>81</v>
      </c>
      <c r="B22" s="426">
        <v>104.36</v>
      </c>
      <c r="C22" s="427">
        <v>219.25700000000001</v>
      </c>
      <c r="D22" s="426">
        <v>334.00099999999998</v>
      </c>
      <c r="F22" s="426">
        <v>82</v>
      </c>
      <c r="G22" s="426">
        <v>210</v>
      </c>
      <c r="H22" s="428">
        <v>322</v>
      </c>
    </row>
    <row r="23" spans="1:8" ht="11.25" customHeight="1" x14ac:dyDescent="0.2">
      <c r="A23" s="429" t="s">
        <v>82</v>
      </c>
      <c r="B23" s="426">
        <v>0.90000000000000036</v>
      </c>
      <c r="C23" s="427">
        <v>4.2670000000000003</v>
      </c>
      <c r="D23" s="426">
        <v>8.3580000000000005</v>
      </c>
      <c r="F23" s="426">
        <v>1</v>
      </c>
      <c r="G23" s="426">
        <v>4</v>
      </c>
      <c r="H23" s="428">
        <v>9</v>
      </c>
    </row>
    <row r="24" spans="1:8" ht="13.5" x14ac:dyDescent="0.2">
      <c r="A24" s="429" t="s">
        <v>604</v>
      </c>
      <c r="B24" s="426">
        <v>5.894000000000001</v>
      </c>
      <c r="C24" s="427">
        <v>13.486000000000001</v>
      </c>
      <c r="D24" s="426">
        <v>31.388000000000002</v>
      </c>
      <c r="F24" s="426">
        <v>6</v>
      </c>
      <c r="G24" s="426">
        <v>15</v>
      </c>
      <c r="H24" s="428">
        <v>31</v>
      </c>
    </row>
    <row r="25" spans="1:8" ht="11.25" customHeight="1" x14ac:dyDescent="0.2">
      <c r="A25" s="422" t="s">
        <v>83</v>
      </c>
      <c r="B25" s="423">
        <v>200.52199999999996</v>
      </c>
      <c r="C25" s="424">
        <v>383.24399999999997</v>
      </c>
      <c r="D25" s="423">
        <v>523.63099999999997</v>
      </c>
      <c r="E25" s="431"/>
      <c r="F25" s="423">
        <v>112</v>
      </c>
      <c r="G25" s="423">
        <v>376</v>
      </c>
      <c r="H25" s="425">
        <v>514</v>
      </c>
    </row>
    <row r="26" spans="1:8" ht="3" customHeight="1" x14ac:dyDescent="0.2">
      <c r="A26" s="419"/>
      <c r="B26" s="426"/>
      <c r="C26" s="427"/>
      <c r="D26" s="426"/>
      <c r="F26" s="426"/>
      <c r="G26" s="426"/>
      <c r="H26" s="428"/>
    </row>
    <row r="27" spans="1:8" ht="11.25" customHeight="1" x14ac:dyDescent="0.2">
      <c r="A27" s="419" t="s">
        <v>84</v>
      </c>
      <c r="B27" s="426"/>
      <c r="C27" s="427"/>
      <c r="D27" s="426"/>
      <c r="F27" s="426"/>
      <c r="G27" s="426"/>
      <c r="H27" s="428"/>
    </row>
    <row r="28" spans="1:8" ht="11.25" hidden="1" customHeight="1" x14ac:dyDescent="0.2">
      <c r="A28" s="429" t="s">
        <v>85</v>
      </c>
      <c r="B28" s="426">
        <v>0</v>
      </c>
      <c r="C28" s="427">
        <v>0</v>
      </c>
      <c r="D28" s="426">
        <v>0</v>
      </c>
      <c r="E28" s="426"/>
      <c r="F28" s="426">
        <v>0</v>
      </c>
      <c r="G28" s="426">
        <v>0</v>
      </c>
      <c r="H28" s="426">
        <v>0</v>
      </c>
    </row>
    <row r="29" spans="1:8" ht="11.25" customHeight="1" x14ac:dyDescent="0.2">
      <c r="A29" s="429" t="s">
        <v>86</v>
      </c>
      <c r="B29" s="426">
        <v>0</v>
      </c>
      <c r="C29" s="427">
        <v>0</v>
      </c>
      <c r="D29" s="426">
        <v>0</v>
      </c>
      <c r="E29" s="426"/>
      <c r="F29" s="426">
        <v>0</v>
      </c>
      <c r="G29" s="426">
        <v>0</v>
      </c>
      <c r="H29" s="426">
        <v>0</v>
      </c>
    </row>
    <row r="30" spans="1:8" ht="11.25" customHeight="1" x14ac:dyDescent="0.2">
      <c r="A30" s="429" t="s">
        <v>87</v>
      </c>
      <c r="B30" s="426">
        <v>14.229000000000001</v>
      </c>
      <c r="C30" s="427">
        <v>28.413</v>
      </c>
      <c r="D30" s="426">
        <v>62</v>
      </c>
      <c r="E30" s="426"/>
      <c r="F30" s="426">
        <v>14</v>
      </c>
      <c r="G30" s="426">
        <v>29</v>
      </c>
      <c r="H30" s="426">
        <v>62</v>
      </c>
    </row>
    <row r="31" spans="1:8" ht="11.25" customHeight="1" x14ac:dyDescent="0.2">
      <c r="A31" s="422" t="s">
        <v>89</v>
      </c>
      <c r="B31" s="423">
        <v>14.271000000000001</v>
      </c>
      <c r="C31" s="424">
        <v>28.52</v>
      </c>
      <c r="D31" s="423">
        <v>62.3</v>
      </c>
      <c r="E31" s="423"/>
      <c r="F31" s="423">
        <v>14</v>
      </c>
      <c r="G31" s="423">
        <v>29</v>
      </c>
      <c r="H31" s="423">
        <v>62</v>
      </c>
    </row>
    <row r="32" spans="1:8" ht="3" customHeight="1" x14ac:dyDescent="0.2">
      <c r="A32" s="419"/>
      <c r="B32" s="426"/>
      <c r="C32" s="427"/>
      <c r="D32" s="426"/>
      <c r="F32" s="426"/>
      <c r="G32" s="426"/>
      <c r="H32" s="428"/>
    </row>
    <row r="33" spans="1:8" ht="11.25" customHeight="1" x14ac:dyDescent="0.2">
      <c r="A33" s="429" t="s">
        <v>90</v>
      </c>
      <c r="B33" s="426">
        <v>155.80800000000002</v>
      </c>
      <c r="C33" s="427">
        <v>322.85000000000002</v>
      </c>
      <c r="D33" s="426">
        <v>624.29300000000001</v>
      </c>
      <c r="F33" s="426">
        <v>155.63200000000003</v>
      </c>
      <c r="G33" s="426">
        <v>342.02800000000002</v>
      </c>
      <c r="H33" s="428">
        <v>641.37199999999996</v>
      </c>
    </row>
    <row r="34" spans="1:8" ht="11.25" customHeight="1" x14ac:dyDescent="0.2">
      <c r="A34" s="429" t="s">
        <v>31</v>
      </c>
      <c r="B34" s="426">
        <v>4.9710000000000001</v>
      </c>
      <c r="C34" s="427">
        <v>9.9420000000000002</v>
      </c>
      <c r="D34" s="426">
        <v>19.792000000000002</v>
      </c>
      <c r="F34" s="426">
        <v>4.987000000000001</v>
      </c>
      <c r="G34" s="426">
        <v>9.9730000000000008</v>
      </c>
      <c r="H34" s="428">
        <v>20.065000000000001</v>
      </c>
    </row>
    <row r="35" spans="1:8" ht="11.25" customHeight="1" x14ac:dyDescent="0.2">
      <c r="A35" s="422" t="s">
        <v>91</v>
      </c>
      <c r="B35" s="423">
        <v>160.77900000000002</v>
      </c>
      <c r="C35" s="424">
        <v>332.79200000000003</v>
      </c>
      <c r="D35" s="423">
        <v>644.08500000000004</v>
      </c>
      <c r="E35" s="431"/>
      <c r="F35" s="423">
        <v>160.61900000000006</v>
      </c>
      <c r="G35" s="423">
        <v>352.00100000000003</v>
      </c>
      <c r="H35" s="425">
        <v>661.43700000000001</v>
      </c>
    </row>
    <row r="36" spans="1:8" ht="3" customHeight="1" x14ac:dyDescent="0.2">
      <c r="A36" s="419"/>
      <c r="B36" s="426"/>
      <c r="C36" s="427"/>
      <c r="D36" s="426"/>
      <c r="F36" s="426"/>
      <c r="G36" s="426"/>
      <c r="H36" s="428"/>
    </row>
    <row r="37" spans="1:8" ht="11.25" customHeight="1" x14ac:dyDescent="0.2">
      <c r="A37" s="419" t="s">
        <v>92</v>
      </c>
      <c r="B37" s="426"/>
      <c r="C37" s="427"/>
      <c r="D37" s="426"/>
      <c r="F37" s="426"/>
      <c r="G37" s="426"/>
      <c r="H37" s="428"/>
    </row>
    <row r="38" spans="1:8" ht="11.25" customHeight="1" x14ac:dyDescent="0.2">
      <c r="A38" s="429" t="s">
        <v>93</v>
      </c>
      <c r="B38" s="426">
        <v>82.082000000000008</v>
      </c>
      <c r="C38" s="427">
        <v>168.828</v>
      </c>
      <c r="D38" s="426">
        <v>355.92200000000003</v>
      </c>
      <c r="F38" s="426">
        <v>86.381999999999991</v>
      </c>
      <c r="G38" s="426">
        <v>171.136</v>
      </c>
      <c r="H38" s="428">
        <v>344.13299999999998</v>
      </c>
    </row>
    <row r="39" spans="1:8" ht="11.25" customHeight="1" x14ac:dyDescent="0.2">
      <c r="A39" s="429" t="s">
        <v>94</v>
      </c>
      <c r="B39" s="426">
        <v>2.2400000000000002</v>
      </c>
      <c r="C39" s="427">
        <v>4.4800000000000004</v>
      </c>
      <c r="D39" s="426">
        <v>8.0079999999999991</v>
      </c>
      <c r="F39" s="426">
        <v>1.4800000000000004</v>
      </c>
      <c r="G39" s="426">
        <v>4.8600000000000003</v>
      </c>
      <c r="H39" s="428">
        <v>6.2210000000000001</v>
      </c>
    </row>
    <row r="40" spans="1:8" ht="11.25" customHeight="1" x14ac:dyDescent="0.2">
      <c r="A40" s="429" t="s">
        <v>95</v>
      </c>
      <c r="B40" s="426">
        <v>14.478</v>
      </c>
      <c r="C40" s="427">
        <v>29.533999999999999</v>
      </c>
      <c r="D40" s="426">
        <v>59.354999999999997</v>
      </c>
      <c r="F40" s="426">
        <v>13.883000000000001</v>
      </c>
      <c r="G40" s="426">
        <v>28.338000000000001</v>
      </c>
      <c r="H40" s="428">
        <v>58.825000000000003</v>
      </c>
    </row>
    <row r="41" spans="1:8" ht="11.25" customHeight="1" x14ac:dyDescent="0.2">
      <c r="A41" s="429" t="s">
        <v>96</v>
      </c>
      <c r="B41" s="426">
        <v>222.19899999999998</v>
      </c>
      <c r="C41" s="427">
        <v>453.19799999999998</v>
      </c>
      <c r="D41" s="426">
        <v>915.79200000000003</v>
      </c>
      <c r="F41" s="426">
        <v>206.32999999999998</v>
      </c>
      <c r="G41" s="426">
        <v>425.85199999999998</v>
      </c>
      <c r="H41" s="428">
        <v>884.875</v>
      </c>
    </row>
    <row r="42" spans="1:8" ht="11.25" customHeight="1" x14ac:dyDescent="0.2">
      <c r="A42" s="422" t="s">
        <v>97</v>
      </c>
      <c r="B42" s="423">
        <v>320.99899999999997</v>
      </c>
      <c r="C42" s="424">
        <v>656.04</v>
      </c>
      <c r="D42" s="423">
        <v>1339.077</v>
      </c>
      <c r="E42" s="431"/>
      <c r="F42" s="423">
        <v>308.07499999999993</v>
      </c>
      <c r="G42" s="423">
        <v>630.18599999999992</v>
      </c>
      <c r="H42" s="425">
        <v>1294.0540000000001</v>
      </c>
    </row>
    <row r="43" spans="1:8" ht="8.4499999999999993" customHeight="1" x14ac:dyDescent="0.2">
      <c r="A43" s="419"/>
      <c r="B43" s="426"/>
      <c r="C43" s="427"/>
      <c r="D43" s="426"/>
      <c r="F43" s="426"/>
      <c r="G43" s="426"/>
      <c r="H43" s="428"/>
    </row>
    <row r="44" spans="1:8" ht="11.25" customHeight="1" x14ac:dyDescent="0.2">
      <c r="A44" s="432" t="s">
        <v>606</v>
      </c>
      <c r="B44" s="423">
        <v>0</v>
      </c>
      <c r="C44" s="424">
        <v>28.977</v>
      </c>
      <c r="D44" s="423">
        <v>28.3</v>
      </c>
      <c r="E44" s="431"/>
      <c r="F44" s="423">
        <v>0</v>
      </c>
      <c r="G44" s="423">
        <v>27.702000000000002</v>
      </c>
      <c r="H44" s="425">
        <v>27.555</v>
      </c>
    </row>
    <row r="45" spans="1:8" ht="3" customHeight="1" x14ac:dyDescent="0.2">
      <c r="A45" s="432"/>
      <c r="B45" s="423"/>
      <c r="C45" s="424"/>
      <c r="D45" s="423"/>
      <c r="E45" s="431"/>
      <c r="F45" s="423"/>
      <c r="G45" s="423"/>
      <c r="H45" s="425"/>
    </row>
    <row r="46" spans="1:8" ht="11.25" customHeight="1" x14ac:dyDescent="0.2">
      <c r="A46" s="432" t="s">
        <v>607</v>
      </c>
      <c r="B46" s="423">
        <v>-18.601999999999997</v>
      </c>
      <c r="C46" s="424">
        <v>19.43</v>
      </c>
      <c r="D46" s="423">
        <v>76</v>
      </c>
      <c r="E46" s="431"/>
      <c r="F46" s="423">
        <v>17.567</v>
      </c>
      <c r="G46" s="423">
        <v>34.567</v>
      </c>
      <c r="H46" s="425">
        <v>69.427999999999997</v>
      </c>
    </row>
    <row r="47" spans="1:8" ht="6" customHeight="1" x14ac:dyDescent="0.2">
      <c r="A47" s="419"/>
      <c r="B47" s="426"/>
      <c r="C47" s="427"/>
      <c r="D47" s="426"/>
      <c r="F47" s="426"/>
      <c r="G47" s="426"/>
      <c r="H47" s="428"/>
    </row>
    <row r="48" spans="1:8" ht="11.25" customHeight="1" x14ac:dyDescent="0.2">
      <c r="A48" s="416" t="s">
        <v>98</v>
      </c>
      <c r="B48" s="433">
        <v>2464.3969999999995</v>
      </c>
      <c r="C48" s="434">
        <v>4455.4829999999993</v>
      </c>
      <c r="D48" s="433">
        <v>7997.7340000000013</v>
      </c>
      <c r="F48" s="433">
        <v>1822.85</v>
      </c>
      <c r="G48" s="433">
        <v>4617.424</v>
      </c>
      <c r="H48" s="435">
        <v>8117.1010000000006</v>
      </c>
    </row>
    <row r="49" spans="1:8" ht="8.4499999999999993" customHeight="1" x14ac:dyDescent="0.2">
      <c r="A49" s="419"/>
      <c r="B49" s="426"/>
      <c r="C49" s="427"/>
      <c r="D49" s="426"/>
      <c r="F49" s="426"/>
      <c r="G49" s="426"/>
      <c r="H49" s="428"/>
    </row>
    <row r="50" spans="1:8" ht="11.25" customHeight="1" x14ac:dyDescent="0.2">
      <c r="A50" s="416" t="s">
        <v>99</v>
      </c>
      <c r="B50" s="426"/>
      <c r="C50" s="427"/>
      <c r="D50" s="426"/>
      <c r="F50" s="426"/>
      <c r="G50" s="426"/>
      <c r="H50" s="428"/>
    </row>
    <row r="51" spans="1:8" ht="3" customHeight="1" x14ac:dyDescent="0.2">
      <c r="A51" s="419"/>
      <c r="B51" s="426"/>
      <c r="C51" s="427"/>
      <c r="D51" s="426"/>
      <c r="F51" s="426"/>
      <c r="G51" s="426"/>
      <c r="H51" s="428"/>
    </row>
    <row r="52" spans="1:8" ht="11.25" customHeight="1" x14ac:dyDescent="0.2">
      <c r="A52" s="436" t="s">
        <v>100</v>
      </c>
      <c r="B52" s="423"/>
      <c r="C52" s="424"/>
      <c r="D52" s="423"/>
      <c r="F52" s="423"/>
      <c r="G52" s="423"/>
      <c r="H52" s="428"/>
    </row>
    <row r="53" spans="1:8" ht="11.25" customHeight="1" x14ac:dyDescent="0.2">
      <c r="A53" s="429" t="s">
        <v>608</v>
      </c>
      <c r="B53" s="426">
        <v>545.68600000000015</v>
      </c>
      <c r="C53" s="427">
        <v>1127.5150000000001</v>
      </c>
      <c r="D53" s="426">
        <v>2224.9</v>
      </c>
      <c r="F53" s="426">
        <v>499.08199999999999</v>
      </c>
      <c r="G53" s="426">
        <v>1003.865</v>
      </c>
      <c r="H53" s="428">
        <v>1944.3340000000001</v>
      </c>
    </row>
    <row r="54" spans="1:8" ht="11.25" customHeight="1" x14ac:dyDescent="0.2">
      <c r="A54" s="429" t="s">
        <v>245</v>
      </c>
      <c r="B54" s="426">
        <v>165.53999999999996</v>
      </c>
      <c r="C54" s="427">
        <v>310.16199999999998</v>
      </c>
      <c r="D54" s="426">
        <v>653.66300000000001</v>
      </c>
      <c r="F54" s="426">
        <v>165.59900000000002</v>
      </c>
      <c r="G54" s="426">
        <v>298.28800000000001</v>
      </c>
      <c r="H54" s="428">
        <v>608.50800000000004</v>
      </c>
    </row>
    <row r="55" spans="1:8" ht="11.25" customHeight="1" x14ac:dyDescent="0.2">
      <c r="A55" s="429" t="s">
        <v>609</v>
      </c>
      <c r="B55" s="426"/>
      <c r="C55" s="427"/>
      <c r="D55" s="426"/>
      <c r="F55" s="426"/>
      <c r="G55" s="426"/>
      <c r="H55" s="428"/>
    </row>
    <row r="56" spans="1:8" ht="11.25" customHeight="1" x14ac:dyDescent="0.2">
      <c r="A56" s="437" t="s">
        <v>610</v>
      </c>
      <c r="B56" s="426">
        <v>6.3260000000000005</v>
      </c>
      <c r="C56" s="427">
        <v>14.297000000000001</v>
      </c>
      <c r="D56" s="426">
        <v>35.951000000000001</v>
      </c>
      <c r="F56" s="426">
        <v>9.6979999999999986</v>
      </c>
      <c r="G56" s="426">
        <v>16.925999999999998</v>
      </c>
      <c r="H56" s="428">
        <v>31.376999999999999</v>
      </c>
    </row>
    <row r="57" spans="1:8" ht="3" customHeight="1" x14ac:dyDescent="0.2">
      <c r="A57" s="419"/>
      <c r="B57" s="426"/>
      <c r="C57" s="427"/>
      <c r="D57" s="426"/>
      <c r="F57" s="426"/>
      <c r="G57" s="426"/>
      <c r="H57" s="428"/>
    </row>
    <row r="58" spans="1:8" ht="11.25" customHeight="1" x14ac:dyDescent="0.2">
      <c r="A58" s="436" t="s">
        <v>247</v>
      </c>
      <c r="B58" s="426"/>
      <c r="C58" s="427"/>
      <c r="D58" s="426"/>
      <c r="F58" s="426"/>
      <c r="G58" s="426"/>
      <c r="H58" s="428"/>
    </row>
    <row r="59" spans="1:8" ht="11.25" customHeight="1" x14ac:dyDescent="0.2">
      <c r="A59" s="429" t="s">
        <v>102</v>
      </c>
      <c r="B59" s="426">
        <v>298.34500000000003</v>
      </c>
      <c r="C59" s="427">
        <v>597.798</v>
      </c>
      <c r="D59" s="426">
        <v>1233.405</v>
      </c>
      <c r="F59" s="426">
        <v>279.89099999999996</v>
      </c>
      <c r="G59" s="426">
        <v>567.44399999999996</v>
      </c>
      <c r="H59" s="428">
        <v>1171.9169999999999</v>
      </c>
    </row>
    <row r="60" spans="1:8" ht="11.25" customHeight="1" x14ac:dyDescent="0.2">
      <c r="A60" s="429" t="s">
        <v>103</v>
      </c>
      <c r="B60" s="426">
        <v>19.957999999999998</v>
      </c>
      <c r="C60" s="427">
        <v>39.915999999999997</v>
      </c>
      <c r="D60" s="426">
        <v>89.692999999999998</v>
      </c>
      <c r="F60" s="426">
        <v>43.052</v>
      </c>
      <c r="G60" s="426">
        <v>86.103999999999999</v>
      </c>
      <c r="H60" s="428">
        <v>261.90100000000001</v>
      </c>
    </row>
    <row r="61" spans="1:8" ht="11.25" customHeight="1" x14ac:dyDescent="0.2">
      <c r="A61" s="429" t="s">
        <v>104</v>
      </c>
      <c r="B61" s="426">
        <v>13.923</v>
      </c>
      <c r="C61" s="427">
        <v>27.846</v>
      </c>
      <c r="D61" s="426">
        <v>55.616999999999997</v>
      </c>
      <c r="F61" s="426">
        <v>26.888000000000002</v>
      </c>
      <c r="G61" s="426">
        <v>53.777000000000001</v>
      </c>
      <c r="H61" s="428">
        <v>163.17099999999999</v>
      </c>
    </row>
    <row r="62" spans="1:8" ht="11.25" hidden="1" customHeight="1" x14ac:dyDescent="0.2">
      <c r="A62" s="429" t="s">
        <v>248</v>
      </c>
      <c r="B62" s="426">
        <v>19.957999999999998</v>
      </c>
      <c r="C62" s="427">
        <v>39.915999999999997</v>
      </c>
      <c r="D62" s="426">
        <v>89.692999999999998</v>
      </c>
      <c r="F62" s="426">
        <v>43.052</v>
      </c>
      <c r="G62" s="426">
        <v>86.103999999999999</v>
      </c>
      <c r="H62" s="428">
        <v>261.90100000000001</v>
      </c>
    </row>
    <row r="63" spans="1:8" ht="12" hidden="1" customHeight="1" x14ac:dyDescent="0.2">
      <c r="A63" s="429" t="s">
        <v>31</v>
      </c>
      <c r="B63" s="426">
        <v>13.923</v>
      </c>
      <c r="C63" s="427">
        <v>27.846</v>
      </c>
      <c r="D63" s="426">
        <v>55.616999999999997</v>
      </c>
      <c r="F63" s="426">
        <v>26.888000000000002</v>
      </c>
      <c r="G63" s="426">
        <v>53.777000000000001</v>
      </c>
      <c r="H63" s="428">
        <v>163.17099999999999</v>
      </c>
    </row>
    <row r="64" spans="1:8" ht="3" customHeight="1" x14ac:dyDescent="0.2">
      <c r="A64" s="419"/>
      <c r="B64" s="426"/>
      <c r="C64" s="427"/>
      <c r="D64" s="426"/>
      <c r="F64" s="426"/>
      <c r="G64" s="426"/>
      <c r="H64" s="428"/>
    </row>
    <row r="65" spans="1:8" ht="11.25" customHeight="1" x14ac:dyDescent="0.2">
      <c r="A65" s="436" t="s">
        <v>249</v>
      </c>
      <c r="B65" s="426"/>
      <c r="C65" s="427"/>
      <c r="D65" s="426"/>
      <c r="F65" s="426"/>
      <c r="G65" s="426"/>
      <c r="H65" s="428"/>
    </row>
    <row r="66" spans="1:8" ht="9.75" hidden="1" customHeight="1" x14ac:dyDescent="0.2">
      <c r="A66" s="429" t="s">
        <v>611</v>
      </c>
      <c r="B66" s="426">
        <v>0</v>
      </c>
      <c r="C66" s="427">
        <v>0</v>
      </c>
      <c r="D66" s="426">
        <v>0</v>
      </c>
      <c r="F66" s="426">
        <v>0</v>
      </c>
      <c r="G66" s="426">
        <v>0</v>
      </c>
      <c r="H66" s="428">
        <v>0</v>
      </c>
    </row>
    <row r="67" spans="1:8" ht="11.25" hidden="1" customHeight="1" x14ac:dyDescent="0.2">
      <c r="A67" s="429" t="s">
        <v>612</v>
      </c>
      <c r="B67" s="426">
        <v>0</v>
      </c>
      <c r="C67" s="427">
        <v>0</v>
      </c>
      <c r="D67" s="426">
        <v>0</v>
      </c>
      <c r="F67" s="426">
        <v>0</v>
      </c>
      <c r="G67" s="426">
        <v>0</v>
      </c>
      <c r="H67" s="428">
        <v>0</v>
      </c>
    </row>
    <row r="68" spans="1:8" ht="11.25" customHeight="1" x14ac:dyDescent="0.2">
      <c r="A68" s="429" t="s">
        <v>252</v>
      </c>
      <c r="B68" s="426">
        <v>36.119999999999997</v>
      </c>
      <c r="C68" s="427">
        <v>76.558999999999997</v>
      </c>
      <c r="D68" s="426">
        <v>161.80000000000001</v>
      </c>
      <c r="F68" s="426">
        <v>40.175000000000004</v>
      </c>
      <c r="G68" s="426">
        <v>80.552000000000007</v>
      </c>
      <c r="H68" s="428">
        <v>159.578</v>
      </c>
    </row>
    <row r="69" spans="1:8" ht="11.25" customHeight="1" x14ac:dyDescent="0.2">
      <c r="A69" s="430" t="s">
        <v>614</v>
      </c>
      <c r="B69" s="426">
        <v>37.054000000000002</v>
      </c>
      <c r="C69" s="427">
        <v>76.361000000000004</v>
      </c>
      <c r="D69" s="426">
        <v>167.11699999999999</v>
      </c>
      <c r="F69" s="426">
        <v>38.102000000000004</v>
      </c>
      <c r="G69" s="426">
        <v>76.528000000000006</v>
      </c>
      <c r="H69" s="428">
        <v>148.33000000000001</v>
      </c>
    </row>
    <row r="70" spans="1:8" ht="11.25" customHeight="1" x14ac:dyDescent="0.2">
      <c r="A70" s="430" t="s">
        <v>615</v>
      </c>
      <c r="B70" s="426">
        <v>38.429999999999993</v>
      </c>
      <c r="C70" s="427">
        <v>69.44</v>
      </c>
      <c r="D70" s="426">
        <v>143.107</v>
      </c>
      <c r="F70" s="426">
        <v>36.540999999999997</v>
      </c>
      <c r="G70" s="426">
        <v>73.266999999999996</v>
      </c>
      <c r="H70" s="428">
        <v>145.14599999999999</v>
      </c>
    </row>
    <row r="71" spans="1:8" ht="3" customHeight="1" x14ac:dyDescent="0.2">
      <c r="A71" s="419"/>
      <c r="B71" s="426"/>
      <c r="C71" s="427"/>
      <c r="D71" s="426"/>
      <c r="F71" s="426"/>
      <c r="G71" s="426"/>
      <c r="H71" s="428"/>
    </row>
    <row r="72" spans="1:8" x14ac:dyDescent="0.2">
      <c r="A72" s="419" t="s">
        <v>616</v>
      </c>
      <c r="B72" s="426">
        <v>164.726</v>
      </c>
      <c r="C72" s="427">
        <v>317.69900000000001</v>
      </c>
      <c r="D72" s="426">
        <v>649.125</v>
      </c>
      <c r="E72" s="438"/>
      <c r="F72" s="426">
        <v>148.12899999999999</v>
      </c>
      <c r="G72" s="426">
        <v>289.93099999999998</v>
      </c>
      <c r="H72" s="428">
        <v>597.89099999999996</v>
      </c>
    </row>
    <row r="73" spans="1:8" ht="3" customHeight="1" x14ac:dyDescent="0.2">
      <c r="A73" s="419"/>
      <c r="B73" s="426"/>
      <c r="C73" s="427"/>
      <c r="D73" s="426"/>
      <c r="E73" s="438"/>
      <c r="F73" s="426"/>
      <c r="G73" s="426"/>
      <c r="H73" s="428"/>
    </row>
    <row r="74" spans="1:8" ht="11.25" customHeight="1" x14ac:dyDescent="0.2">
      <c r="A74" s="419" t="s">
        <v>617</v>
      </c>
      <c r="B74" s="426">
        <v>531.12299999999993</v>
      </c>
      <c r="C74" s="427">
        <v>1062.2439999999999</v>
      </c>
      <c r="D74" s="426">
        <v>2122.9690000000001</v>
      </c>
      <c r="E74" s="438"/>
      <c r="F74" s="426">
        <v>522.9</v>
      </c>
      <c r="G74" s="426">
        <v>1067.6569999999999</v>
      </c>
      <c r="H74" s="428">
        <v>2089.0569999999998</v>
      </c>
    </row>
    <row r="75" spans="1:8" ht="3" customHeight="1" x14ac:dyDescent="0.2">
      <c r="A75" s="419"/>
      <c r="B75" s="426"/>
      <c r="C75" s="427"/>
      <c r="D75" s="426"/>
      <c r="F75" s="426"/>
      <c r="G75" s="426"/>
      <c r="H75" s="428"/>
    </row>
    <row r="76" spans="1:8" ht="11.25" customHeight="1" x14ac:dyDescent="0.2">
      <c r="A76" s="436" t="s">
        <v>621</v>
      </c>
      <c r="B76" s="426"/>
      <c r="C76" s="427"/>
      <c r="D76" s="426"/>
      <c r="F76" s="426"/>
      <c r="G76" s="426"/>
      <c r="H76" s="428"/>
    </row>
    <row r="77" spans="1:8" ht="11.25" customHeight="1" x14ac:dyDescent="0.2">
      <c r="A77" s="429" t="s">
        <v>262</v>
      </c>
      <c r="B77" s="426">
        <v>97.104000000000013</v>
      </c>
      <c r="C77" s="427">
        <v>201.16300000000001</v>
      </c>
      <c r="D77" s="426">
        <v>371.03300000000002</v>
      </c>
      <c r="F77" s="426">
        <v>92.867999999999995</v>
      </c>
      <c r="G77" s="426">
        <v>178.958</v>
      </c>
      <c r="H77" s="428">
        <v>399.01799999999997</v>
      </c>
    </row>
    <row r="78" spans="1:8" ht="11.25" customHeight="1" x14ac:dyDescent="0.2">
      <c r="A78" s="429" t="s">
        <v>256</v>
      </c>
      <c r="B78" s="426">
        <v>1.8989999999999974</v>
      </c>
      <c r="C78" s="427">
        <v>7.6659999999999968</v>
      </c>
      <c r="D78" s="426">
        <v>23.928000000000001</v>
      </c>
      <c r="F78" s="426">
        <v>4.2579999999999956</v>
      </c>
      <c r="G78" s="426">
        <v>9.046999999999997</v>
      </c>
      <c r="H78" s="428">
        <v>16.882000000000005</v>
      </c>
    </row>
    <row r="79" spans="1:8" ht="11.25" customHeight="1" x14ac:dyDescent="0.2">
      <c r="A79" s="429" t="s">
        <v>257</v>
      </c>
      <c r="B79" s="426">
        <v>39.908999999999999</v>
      </c>
      <c r="C79" s="427">
        <v>59.47</v>
      </c>
      <c r="D79" s="426">
        <v>83.146000000000001</v>
      </c>
      <c r="F79" s="426">
        <v>53.347000000000001</v>
      </c>
      <c r="G79" s="426">
        <v>58.503</v>
      </c>
      <c r="H79" s="428">
        <v>64.477999999999994</v>
      </c>
    </row>
    <row r="80" spans="1:8" s="439" customFormat="1" ht="11.25" customHeight="1" x14ac:dyDescent="0.2">
      <c r="A80" s="429" t="s">
        <v>619</v>
      </c>
      <c r="B80" s="426">
        <v>30.288000000000004</v>
      </c>
      <c r="C80" s="427">
        <v>38.353000000000002</v>
      </c>
      <c r="D80" s="426">
        <v>237.43799999999999</v>
      </c>
      <c r="E80" s="408"/>
      <c r="F80" s="426">
        <v>16.481999999999999</v>
      </c>
      <c r="G80" s="426">
        <v>43.18</v>
      </c>
      <c r="H80" s="428">
        <v>42.218000000000004</v>
      </c>
    </row>
    <row r="81" spans="1:8" s="439" customFormat="1" ht="11.25" customHeight="1" x14ac:dyDescent="0.2">
      <c r="A81" s="429" t="s">
        <v>31</v>
      </c>
      <c r="B81" s="426">
        <v>23.107000000000198</v>
      </c>
      <c r="C81" s="427">
        <v>80.891999999999825</v>
      </c>
      <c r="D81" s="426">
        <v>147.84400000000096</v>
      </c>
      <c r="E81" s="408"/>
      <c r="F81" s="426">
        <v>33.011000000000422</v>
      </c>
      <c r="G81" s="426">
        <v>65.559000000000651</v>
      </c>
      <c r="H81" s="428">
        <v>247.44500000000153</v>
      </c>
    </row>
    <row r="82" spans="1:8" s="439" customFormat="1" ht="3" customHeight="1" x14ac:dyDescent="0.2">
      <c r="A82" s="429"/>
      <c r="B82" s="426"/>
      <c r="C82" s="427"/>
      <c r="D82" s="426"/>
      <c r="E82" s="408"/>
      <c r="F82" s="426"/>
      <c r="G82" s="426"/>
      <c r="H82" s="428"/>
    </row>
    <row r="83" spans="1:8" ht="11.25" customHeight="1" x14ac:dyDescent="0.2">
      <c r="A83" s="416" t="s">
        <v>105</v>
      </c>
      <c r="B83" s="433">
        <v>2049.5380000000005</v>
      </c>
      <c r="C83" s="434">
        <v>4107.3810000000003</v>
      </c>
      <c r="D83" s="433">
        <v>8400.7360000000008</v>
      </c>
      <c r="E83" s="440"/>
      <c r="F83" s="433">
        <v>2010.0229999999999</v>
      </c>
      <c r="G83" s="433">
        <v>3969.6</v>
      </c>
      <c r="H83" s="441">
        <v>8091.2719999999999</v>
      </c>
    </row>
    <row r="84" spans="1:8" ht="3" customHeight="1" x14ac:dyDescent="0.2">
      <c r="A84" s="416"/>
      <c r="B84" s="433"/>
      <c r="C84" s="434"/>
      <c r="D84" s="433"/>
      <c r="E84" s="440"/>
      <c r="F84" s="433"/>
      <c r="G84" s="433"/>
      <c r="H84" s="441"/>
    </row>
    <row r="85" spans="1:8" ht="11.25" customHeight="1" x14ac:dyDescent="0.2">
      <c r="A85" s="416" t="s">
        <v>106</v>
      </c>
      <c r="B85" s="416"/>
      <c r="C85" s="417"/>
      <c r="D85" s="416"/>
      <c r="H85" s="421"/>
    </row>
    <row r="86" spans="1:8" ht="8.4499999999999993" customHeight="1" x14ac:dyDescent="0.2">
      <c r="A86" s="419"/>
      <c r="B86" s="419"/>
      <c r="C86" s="427"/>
      <c r="D86" s="426"/>
      <c r="G86" s="426"/>
      <c r="H86" s="428"/>
    </row>
    <row r="87" spans="1:8" ht="11.25" customHeight="1" x14ac:dyDescent="0.2">
      <c r="A87" s="436" t="s">
        <v>247</v>
      </c>
      <c r="B87" s="436"/>
      <c r="C87" s="442"/>
      <c r="D87" s="419"/>
      <c r="H87" s="421"/>
    </row>
    <row r="88" spans="1:8" ht="11.25" customHeight="1" x14ac:dyDescent="0.2">
      <c r="A88" s="429" t="s">
        <v>102</v>
      </c>
      <c r="B88" s="426">
        <v>4.7020000000000008</v>
      </c>
      <c r="C88" s="427">
        <v>9.0920000000000005</v>
      </c>
      <c r="D88" s="426">
        <v>17.513000000000002</v>
      </c>
      <c r="F88" s="426">
        <v>0</v>
      </c>
      <c r="G88" s="426">
        <v>0</v>
      </c>
      <c r="H88" s="428">
        <v>15.913</v>
      </c>
    </row>
    <row r="89" spans="1:8" ht="8.4499999999999993" customHeight="1" x14ac:dyDescent="0.2">
      <c r="A89" s="419"/>
      <c r="B89" s="426"/>
      <c r="C89" s="427"/>
      <c r="D89" s="426"/>
      <c r="F89" s="426"/>
      <c r="G89" s="426"/>
      <c r="H89" s="428"/>
    </row>
    <row r="90" spans="1:8" ht="11.25" customHeight="1" x14ac:dyDescent="0.2">
      <c r="A90" s="436" t="s">
        <v>618</v>
      </c>
      <c r="B90" s="426"/>
      <c r="C90" s="427"/>
      <c r="D90" s="426"/>
      <c r="E90" s="443"/>
      <c r="F90" s="426"/>
      <c r="G90" s="426"/>
      <c r="H90" s="428"/>
    </row>
    <row r="91" spans="1:8" ht="11.25" customHeight="1" x14ac:dyDescent="0.2">
      <c r="A91" s="429" t="s">
        <v>256</v>
      </c>
      <c r="B91" s="426">
        <v>0</v>
      </c>
      <c r="C91" s="427">
        <v>0</v>
      </c>
      <c r="D91" s="426">
        <v>178.72399999999999</v>
      </c>
      <c r="F91" s="426">
        <v>0</v>
      </c>
      <c r="G91" s="426">
        <v>15.359</v>
      </c>
      <c r="H91" s="428">
        <v>50.731000000000002</v>
      </c>
    </row>
    <row r="92" spans="1:8" ht="11.25" customHeight="1" x14ac:dyDescent="0.2">
      <c r="A92" s="429" t="s">
        <v>257</v>
      </c>
      <c r="B92" s="426">
        <v>11.194000000000003</v>
      </c>
      <c r="C92" s="427">
        <v>58.984999999999999</v>
      </c>
      <c r="D92" s="426">
        <v>424.923</v>
      </c>
      <c r="F92" s="426">
        <v>34.53</v>
      </c>
      <c r="G92" s="426">
        <v>34.53</v>
      </c>
      <c r="H92" s="428">
        <v>425.46499999999997</v>
      </c>
    </row>
    <row r="93" spans="1:8" ht="11.25" customHeight="1" x14ac:dyDescent="0.2">
      <c r="A93" s="429" t="s">
        <v>31</v>
      </c>
      <c r="B93" s="426">
        <v>0</v>
      </c>
      <c r="C93" s="427">
        <v>6.2870000000000061</v>
      </c>
      <c r="D93" s="426">
        <v>22.15300000000002</v>
      </c>
      <c r="F93" s="426">
        <v>2.0919999999999987</v>
      </c>
      <c r="G93" s="426">
        <v>2.0919999999999987</v>
      </c>
      <c r="H93" s="428">
        <v>20.881000000000029</v>
      </c>
    </row>
    <row r="94" spans="1:8" ht="8.4499999999999993" customHeight="1" x14ac:dyDescent="0.2">
      <c r="A94" s="419"/>
      <c r="B94" s="439"/>
      <c r="C94" s="444"/>
      <c r="D94" s="426"/>
      <c r="F94" s="426"/>
      <c r="G94" s="426"/>
      <c r="H94" s="428"/>
    </row>
    <row r="95" spans="1:8" ht="11.25" customHeight="1" x14ac:dyDescent="0.2">
      <c r="A95" s="416" t="s">
        <v>107</v>
      </c>
      <c r="B95" s="433">
        <v>16.183000000000007</v>
      </c>
      <c r="C95" s="434">
        <v>74.364000000000004</v>
      </c>
      <c r="D95" s="433">
        <v>643.31299999999999</v>
      </c>
      <c r="E95" s="440"/>
      <c r="F95" s="433">
        <v>36.622</v>
      </c>
      <c r="G95" s="433">
        <v>51.981000000000002</v>
      </c>
      <c r="H95" s="441">
        <v>512.99</v>
      </c>
    </row>
    <row r="96" spans="1:8" ht="8.4499999999999993" customHeight="1" x14ac:dyDescent="0.2">
      <c r="A96" s="419"/>
      <c r="B96" s="426"/>
      <c r="C96" s="427"/>
      <c r="D96" s="426"/>
      <c r="F96" s="426"/>
      <c r="G96" s="426"/>
      <c r="H96" s="428"/>
    </row>
    <row r="97" spans="1:8" ht="13.5" x14ac:dyDescent="0.2">
      <c r="A97" s="416" t="s">
        <v>620</v>
      </c>
      <c r="B97" s="433">
        <v>5401.9009999999998</v>
      </c>
      <c r="C97" s="434">
        <v>10545.901</v>
      </c>
      <c r="D97" s="433">
        <v>21711.153999999999</v>
      </c>
      <c r="E97" s="440"/>
      <c r="F97" s="433">
        <v>6190.1589999999997</v>
      </c>
      <c r="G97" s="433">
        <v>11530.897999999999</v>
      </c>
      <c r="H97" s="441">
        <v>20602.108</v>
      </c>
    </row>
    <row r="98" spans="1:8" ht="8.4499999999999993" customHeight="1" x14ac:dyDescent="0.2">
      <c r="A98" s="419"/>
      <c r="B98" s="426"/>
      <c r="C98" s="427"/>
      <c r="D98" s="426"/>
      <c r="F98" s="426"/>
      <c r="G98" s="426"/>
      <c r="H98" s="428"/>
    </row>
    <row r="99" spans="1:8" ht="11.25" customHeight="1" x14ac:dyDescent="0.2">
      <c r="A99" s="416" t="s">
        <v>109</v>
      </c>
      <c r="B99" s="433">
        <v>134.66999999999999</v>
      </c>
      <c r="C99" s="434">
        <v>270.74799999999999</v>
      </c>
      <c r="D99" s="433">
        <v>549.28700000000003</v>
      </c>
      <c r="E99" s="440"/>
      <c r="F99" s="433">
        <v>103.806</v>
      </c>
      <c r="G99" s="433">
        <v>230.489</v>
      </c>
      <c r="H99" s="441">
        <v>597.08900000000006</v>
      </c>
    </row>
    <row r="100" spans="1:8" ht="8.4499999999999993" customHeight="1" x14ac:dyDescent="0.2">
      <c r="A100" s="419"/>
      <c r="B100" s="426"/>
      <c r="C100" s="427"/>
      <c r="D100" s="426"/>
      <c r="F100" s="426"/>
      <c r="G100" s="426"/>
      <c r="H100" s="428"/>
    </row>
    <row r="101" spans="1:8" ht="11.25" customHeight="1" x14ac:dyDescent="0.2">
      <c r="A101" s="416" t="s">
        <v>113</v>
      </c>
      <c r="B101" s="433">
        <v>1223.0069999999998</v>
      </c>
      <c r="C101" s="434">
        <v>2514.9699999999998</v>
      </c>
      <c r="D101" s="433">
        <v>5132.2849999999999</v>
      </c>
      <c r="E101" s="440"/>
      <c r="F101" s="433">
        <v>1306.9160000000002</v>
      </c>
      <c r="G101" s="433">
        <v>2435.5390000000002</v>
      </c>
      <c r="H101" s="441">
        <v>5272.3720000000003</v>
      </c>
    </row>
    <row r="102" spans="1:8" ht="8.4499999999999993" customHeight="1" x14ac:dyDescent="0.2">
      <c r="A102" s="419"/>
      <c r="B102" s="426"/>
      <c r="C102" s="427"/>
      <c r="D102" s="426"/>
      <c r="F102" s="426"/>
      <c r="G102" s="426"/>
      <c r="H102" s="428"/>
    </row>
    <row r="103" spans="1:8" ht="11.25" customHeight="1" x14ac:dyDescent="0.2">
      <c r="A103" s="416" t="s">
        <v>114</v>
      </c>
      <c r="B103" s="426"/>
      <c r="C103" s="427"/>
      <c r="D103" s="426"/>
      <c r="E103" s="443"/>
      <c r="F103" s="426"/>
      <c r="G103" s="426"/>
      <c r="H103" s="428"/>
    </row>
    <row r="104" spans="1:8" ht="11.25" customHeight="1" x14ac:dyDescent="0.2">
      <c r="A104" s="429" t="s">
        <v>115</v>
      </c>
      <c r="B104" s="426">
        <v>27.881999999999998</v>
      </c>
      <c r="C104" s="427">
        <v>57.045999999999999</v>
      </c>
      <c r="D104" s="426">
        <v>98.251000000000005</v>
      </c>
      <c r="E104" s="438"/>
      <c r="F104" s="426">
        <v>23.291999999999998</v>
      </c>
      <c r="G104" s="426">
        <v>50.686999999999998</v>
      </c>
      <c r="H104" s="428">
        <v>99.287000000000006</v>
      </c>
    </row>
    <row r="105" spans="1:8" ht="11.25" customHeight="1" x14ac:dyDescent="0.2">
      <c r="A105" s="429" t="s">
        <v>116</v>
      </c>
      <c r="B105" s="426">
        <v>47.393000000000001</v>
      </c>
      <c r="C105" s="427">
        <v>95.350999999999999</v>
      </c>
      <c r="D105" s="426">
        <v>196.03800000000001</v>
      </c>
      <c r="E105" s="438"/>
      <c r="F105" s="426">
        <v>47.771000000000001</v>
      </c>
      <c r="G105" s="426">
        <v>94.335999999999999</v>
      </c>
      <c r="H105" s="428">
        <v>199.53200000000001</v>
      </c>
    </row>
    <row r="106" spans="1:8" ht="11.25" customHeight="1" x14ac:dyDescent="0.2">
      <c r="A106" s="429" t="s">
        <v>117</v>
      </c>
      <c r="B106" s="426">
        <v>147.20000000000763</v>
      </c>
      <c r="C106" s="427">
        <v>301.50800000000612</v>
      </c>
      <c r="D106" s="426">
        <v>714.45500000001334</v>
      </c>
      <c r="E106" s="438"/>
      <c r="F106" s="426">
        <v>125.6499999999961</v>
      </c>
      <c r="G106" s="426">
        <v>297.16599999999846</v>
      </c>
      <c r="H106" s="428">
        <v>679.81099999998287</v>
      </c>
    </row>
    <row r="107" spans="1:8" ht="11.25" customHeight="1" x14ac:dyDescent="0.2">
      <c r="A107" s="416" t="s">
        <v>118</v>
      </c>
      <c r="B107" s="433">
        <v>222.47500000000764</v>
      </c>
      <c r="C107" s="434">
        <v>453.90500000000611</v>
      </c>
      <c r="D107" s="433">
        <v>1008.7440000000133</v>
      </c>
      <c r="E107" s="440"/>
      <c r="F107" s="433">
        <v>196.7129999999961</v>
      </c>
      <c r="G107" s="433">
        <v>442.18899999999849</v>
      </c>
      <c r="H107" s="441">
        <v>978.62999999998283</v>
      </c>
    </row>
    <row r="108" spans="1:8" ht="8.4499999999999993" customHeight="1" x14ac:dyDescent="0.2">
      <c r="A108" s="419"/>
      <c r="B108" s="426"/>
      <c r="C108" s="427"/>
      <c r="D108" s="426"/>
      <c r="F108" s="426"/>
      <c r="G108" s="426"/>
      <c r="H108" s="428"/>
    </row>
    <row r="109" spans="1:8" ht="11.25" customHeight="1" x14ac:dyDescent="0.2">
      <c r="A109" s="416" t="s">
        <v>119</v>
      </c>
      <c r="B109" s="433">
        <v>11512.171000000009</v>
      </c>
      <c r="C109" s="434">
        <v>22422.752000000008</v>
      </c>
      <c r="D109" s="433">
        <v>45443.253000000019</v>
      </c>
      <c r="E109" s="440"/>
      <c r="F109" s="433">
        <v>11667.088999999996</v>
      </c>
      <c r="G109" s="433">
        <v>23278.12</v>
      </c>
      <c r="H109" s="441">
        <v>44171.561999999991</v>
      </c>
    </row>
    <row r="110" spans="1:8" x14ac:dyDescent="0.2">
      <c r="B110" s="439"/>
    </row>
    <row r="111" spans="1:8" ht="13.5" x14ac:dyDescent="0.25">
      <c r="A111" s="445" t="s">
        <v>623</v>
      </c>
      <c r="B111" s="371"/>
      <c r="C111" s="371"/>
      <c r="D111" s="406"/>
      <c r="E111" s="406"/>
      <c r="F111" s="406"/>
      <c r="G111" s="406"/>
      <c r="H111" s="407"/>
    </row>
    <row r="112" spans="1:8" ht="13.5" x14ac:dyDescent="0.25">
      <c r="A112" s="445" t="s">
        <v>593</v>
      </c>
      <c r="B112" s="371"/>
      <c r="C112" s="371"/>
      <c r="D112" s="371"/>
      <c r="E112" s="371"/>
      <c r="F112" s="371"/>
      <c r="G112" s="371"/>
      <c r="H112" s="370"/>
    </row>
    <row r="113" spans="1:8" ht="27.75" customHeight="1" x14ac:dyDescent="0.2">
      <c r="A113" s="711" t="s">
        <v>624</v>
      </c>
      <c r="B113" s="711"/>
      <c r="C113" s="711"/>
      <c r="D113" s="711"/>
      <c r="E113" s="711"/>
      <c r="F113" s="711"/>
      <c r="G113" s="711"/>
      <c r="H113" s="711"/>
    </row>
    <row r="114" spans="1:8" ht="13.5" x14ac:dyDescent="0.25">
      <c r="A114" s="446" t="s">
        <v>596</v>
      </c>
      <c r="B114" s="372"/>
      <c r="C114" s="372"/>
      <c r="D114" s="372"/>
      <c r="E114" s="372"/>
      <c r="F114" s="372"/>
      <c r="G114" s="372"/>
      <c r="H114" s="373"/>
    </row>
  </sheetData>
  <mergeCells count="5">
    <mergeCell ref="A113:H113"/>
    <mergeCell ref="A3:H3"/>
    <mergeCell ref="A4:H4"/>
    <mergeCell ref="B6:D6"/>
    <mergeCell ref="F6:H6"/>
  </mergeCells>
  <pageMargins left="0.6" right="0.35" top="0.47" bottom="0.77" header="0.18" footer="0.5"/>
  <pageSetup paperSize="9" fitToHeight="0"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I19"/>
  <sheetViews>
    <sheetView showGridLines="0" zoomScaleNormal="100" workbookViewId="0"/>
  </sheetViews>
  <sheetFormatPr defaultRowHeight="11.25" x14ac:dyDescent="0.2"/>
  <cols>
    <col min="1" max="1" width="60.7109375" style="489" customWidth="1"/>
    <col min="2" max="5" width="10.7109375" style="467" customWidth="1"/>
    <col min="6" max="16384" width="9.140625" style="467"/>
  </cols>
  <sheetData>
    <row r="1" spans="1:9" ht="12.75" x14ac:dyDescent="0.2">
      <c r="A1" s="460" t="s">
        <v>680</v>
      </c>
    </row>
    <row r="2" spans="1:9" ht="12.75" x14ac:dyDescent="0.2">
      <c r="A2" s="460"/>
    </row>
    <row r="3" spans="1:9" ht="15.75" x14ac:dyDescent="0.25">
      <c r="A3" s="721" t="s">
        <v>681</v>
      </c>
      <c r="B3" s="721"/>
      <c r="C3" s="721"/>
      <c r="D3" s="721"/>
      <c r="E3" s="488"/>
      <c r="F3" s="488"/>
    </row>
    <row r="4" spans="1:9" x14ac:dyDescent="0.2">
      <c r="F4" s="490"/>
      <c r="G4" s="490"/>
      <c r="H4" s="490"/>
      <c r="I4" s="490"/>
    </row>
    <row r="5" spans="1:9" ht="3" customHeight="1" x14ac:dyDescent="0.2">
      <c r="F5" s="490"/>
      <c r="G5" s="490"/>
      <c r="H5" s="490"/>
      <c r="I5" s="490"/>
    </row>
    <row r="6" spans="1:9" x14ac:dyDescent="0.2">
      <c r="A6" s="717"/>
      <c r="B6" s="491">
        <v>2017</v>
      </c>
      <c r="C6" s="492">
        <v>2016</v>
      </c>
      <c r="D6" s="492" t="s">
        <v>682</v>
      </c>
      <c r="E6" s="493"/>
      <c r="F6" s="490"/>
      <c r="G6" s="490"/>
      <c r="H6" s="490"/>
      <c r="I6" s="490"/>
    </row>
    <row r="7" spans="1:9" x14ac:dyDescent="0.2">
      <c r="A7" s="718"/>
      <c r="B7" s="494" t="s">
        <v>0</v>
      </c>
      <c r="C7" s="495" t="s">
        <v>0</v>
      </c>
      <c r="D7" s="495" t="s">
        <v>0</v>
      </c>
      <c r="E7" s="495"/>
      <c r="F7" s="490"/>
      <c r="G7" s="490"/>
      <c r="H7" s="490"/>
      <c r="I7" s="490"/>
    </row>
    <row r="8" spans="1:9" x14ac:dyDescent="0.2">
      <c r="A8" s="496" t="s">
        <v>683</v>
      </c>
      <c r="B8" s="497"/>
      <c r="C8" s="498"/>
      <c r="D8" s="498"/>
      <c r="E8" s="498"/>
      <c r="F8" s="490"/>
      <c r="G8" s="490"/>
      <c r="H8" s="490"/>
      <c r="I8" s="490"/>
    </row>
    <row r="9" spans="1:9" ht="3" customHeight="1" x14ac:dyDescent="0.2">
      <c r="B9" s="497"/>
      <c r="C9" s="498"/>
      <c r="D9" s="498"/>
      <c r="E9" s="498"/>
      <c r="F9" s="490"/>
      <c r="G9" s="490"/>
      <c r="H9" s="490"/>
      <c r="I9" s="490"/>
    </row>
    <row r="10" spans="1:9" x14ac:dyDescent="0.2">
      <c r="A10" s="489" t="s">
        <v>684</v>
      </c>
      <c r="B10" s="499">
        <v>-12929</v>
      </c>
      <c r="C10" s="500">
        <v>-12651</v>
      </c>
      <c r="D10" s="500">
        <v>-278</v>
      </c>
      <c r="E10" s="500"/>
      <c r="F10" s="490"/>
      <c r="G10" s="490"/>
      <c r="H10" s="490"/>
      <c r="I10" s="490"/>
    </row>
    <row r="11" spans="1:9" x14ac:dyDescent="0.2">
      <c r="A11" s="489" t="s">
        <v>685</v>
      </c>
      <c r="B11" s="501">
        <v>13323</v>
      </c>
      <c r="C11" s="500">
        <v>12866</v>
      </c>
      <c r="D11" s="500">
        <v>457</v>
      </c>
      <c r="E11" s="500"/>
      <c r="F11" s="490"/>
      <c r="G11" s="490"/>
      <c r="H11" s="490"/>
      <c r="I11" s="490"/>
    </row>
    <row r="12" spans="1:9" x14ac:dyDescent="0.2">
      <c r="A12" s="489" t="s">
        <v>686</v>
      </c>
      <c r="B12" s="501">
        <v>-23.948</v>
      </c>
      <c r="C12" s="500">
        <v>-42</v>
      </c>
      <c r="D12" s="500">
        <v>18.052</v>
      </c>
      <c r="E12" s="500"/>
      <c r="F12" s="490"/>
      <c r="G12" s="490"/>
      <c r="H12" s="490"/>
      <c r="I12" s="490"/>
    </row>
    <row r="13" spans="1:9" x14ac:dyDescent="0.2">
      <c r="A13" s="496" t="s">
        <v>687</v>
      </c>
      <c r="B13" s="502">
        <v>370.05200000000002</v>
      </c>
      <c r="C13" s="503">
        <v>173</v>
      </c>
      <c r="D13" s="503">
        <v>197.05200000000002</v>
      </c>
      <c r="E13" s="500"/>
      <c r="F13" s="490"/>
      <c r="G13" s="490"/>
      <c r="H13" s="490"/>
      <c r="I13" s="490"/>
    </row>
    <row r="14" spans="1:9" x14ac:dyDescent="0.2">
      <c r="A14" s="504"/>
      <c r="B14" s="499"/>
      <c r="C14" s="500"/>
      <c r="D14" s="500"/>
      <c r="E14" s="500"/>
      <c r="F14" s="490"/>
      <c r="G14" s="490"/>
      <c r="H14" s="490"/>
      <c r="I14" s="490"/>
    </row>
    <row r="15" spans="1:9" x14ac:dyDescent="0.2">
      <c r="A15" s="504" t="s">
        <v>688</v>
      </c>
      <c r="B15" s="499">
        <v>5003.9660000000003</v>
      </c>
      <c r="C15" s="500">
        <v>5843</v>
      </c>
      <c r="D15" s="500">
        <v>-839.03399999999965</v>
      </c>
      <c r="E15" s="500"/>
      <c r="F15" s="490"/>
      <c r="G15" s="490"/>
      <c r="H15" s="490"/>
      <c r="I15" s="490"/>
    </row>
    <row r="16" spans="1:9" x14ac:dyDescent="0.2">
      <c r="A16" s="505" t="s">
        <v>689</v>
      </c>
      <c r="B16" s="499">
        <v>5374.018</v>
      </c>
      <c r="C16" s="506">
        <v>6016</v>
      </c>
      <c r="D16" s="500">
        <v>-641.98199999999997</v>
      </c>
      <c r="E16" s="500"/>
      <c r="F16" s="490"/>
      <c r="G16" s="490"/>
      <c r="H16" s="490"/>
      <c r="I16" s="490"/>
    </row>
    <row r="17" spans="1:9" ht="12.75" x14ac:dyDescent="0.2">
      <c r="A17" s="507"/>
      <c r="B17" s="508"/>
      <c r="C17" s="508"/>
      <c r="D17" s="508"/>
      <c r="E17" s="508"/>
      <c r="F17" s="509"/>
      <c r="G17" s="509"/>
      <c r="H17" s="490"/>
      <c r="I17" s="490"/>
    </row>
    <row r="18" spans="1:9" ht="47.25" customHeight="1" x14ac:dyDescent="0.2">
      <c r="A18" s="719" t="s">
        <v>690</v>
      </c>
      <c r="B18" s="720"/>
      <c r="C18" s="720"/>
      <c r="D18" s="720"/>
    </row>
    <row r="19" spans="1:9" x14ac:dyDescent="0.2">
      <c r="A19" s="510" t="s">
        <v>595</v>
      </c>
      <c r="B19" s="511"/>
      <c r="C19" s="511"/>
      <c r="D19" s="511"/>
    </row>
  </sheetData>
  <mergeCells count="3">
    <mergeCell ref="A6:A7"/>
    <mergeCell ref="A18:D18"/>
    <mergeCell ref="A3:D3"/>
  </mergeCells>
  <pageMargins left="0.75" right="0.75" top="1" bottom="1" header="0.5" footer="0.5"/>
  <pageSetup paperSize="9"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E57"/>
  <sheetViews>
    <sheetView showGridLines="0" zoomScaleNormal="100" workbookViewId="0"/>
  </sheetViews>
  <sheetFormatPr defaultRowHeight="11.25" x14ac:dyDescent="0.2"/>
  <cols>
    <col min="1" max="1" width="60.7109375" style="515" customWidth="1"/>
    <col min="2" max="5" width="9.7109375" style="513" customWidth="1"/>
    <col min="6" max="16384" width="9.140625" style="513"/>
  </cols>
  <sheetData>
    <row r="1" spans="1:5" ht="12.75" x14ac:dyDescent="0.2">
      <c r="A1" s="512" t="s">
        <v>691</v>
      </c>
    </row>
    <row r="2" spans="1:5" ht="15.75" x14ac:dyDescent="0.25">
      <c r="A2" s="722" t="s">
        <v>692</v>
      </c>
      <c r="B2" s="722"/>
      <c r="C2" s="722"/>
      <c r="D2" s="514"/>
      <c r="E2" s="514"/>
    </row>
    <row r="3" spans="1:5" s="656" customFormat="1" ht="14.25" x14ac:dyDescent="0.2">
      <c r="A3" s="723" t="s">
        <v>534</v>
      </c>
      <c r="B3" s="723"/>
      <c r="C3" s="723"/>
      <c r="D3" s="655"/>
      <c r="E3" s="655"/>
    </row>
    <row r="4" spans="1:5" ht="3" customHeight="1" x14ac:dyDescent="0.2"/>
    <row r="5" spans="1:5" x14ac:dyDescent="0.2">
      <c r="A5" s="724"/>
      <c r="B5" s="516">
        <v>2017</v>
      </c>
      <c r="C5" s="517">
        <v>2016</v>
      </c>
      <c r="D5" s="518" t="s">
        <v>682</v>
      </c>
      <c r="E5" s="519"/>
    </row>
    <row r="6" spans="1:5" x14ac:dyDescent="0.2">
      <c r="A6" s="725"/>
      <c r="B6" s="520" t="s">
        <v>0</v>
      </c>
      <c r="C6" s="521" t="s">
        <v>0</v>
      </c>
      <c r="D6" s="521" t="s">
        <v>0</v>
      </c>
      <c r="E6" s="521"/>
    </row>
    <row r="7" spans="1:5" x14ac:dyDescent="0.2">
      <c r="A7" s="522" t="s">
        <v>64</v>
      </c>
      <c r="B7" s="520"/>
      <c r="C7" s="523"/>
    </row>
    <row r="8" spans="1:5" x14ac:dyDescent="0.2">
      <c r="A8" s="524" t="s">
        <v>693</v>
      </c>
      <c r="B8" s="520"/>
      <c r="C8" s="523"/>
    </row>
    <row r="9" spans="1:5" x14ac:dyDescent="0.2">
      <c r="A9" s="525" t="s">
        <v>9</v>
      </c>
      <c r="B9" s="526">
        <v>3209.337</v>
      </c>
      <c r="C9" s="527">
        <v>3597</v>
      </c>
      <c r="D9" s="528">
        <v>-387.66300000000001</v>
      </c>
      <c r="E9" s="528"/>
    </row>
    <row r="10" spans="1:5" x14ac:dyDescent="0.2">
      <c r="A10" s="529" t="s">
        <v>694</v>
      </c>
      <c r="B10" s="526">
        <v>1451</v>
      </c>
      <c r="C10" s="527">
        <v>1298</v>
      </c>
      <c r="D10" s="528">
        <v>153</v>
      </c>
      <c r="E10" s="528"/>
    </row>
    <row r="11" spans="1:5" x14ac:dyDescent="0.2">
      <c r="A11" s="525" t="s">
        <v>695</v>
      </c>
      <c r="B11" s="526">
        <v>1027.308</v>
      </c>
      <c r="C11" s="527">
        <v>562</v>
      </c>
      <c r="D11" s="528">
        <v>465.30799999999999</v>
      </c>
      <c r="E11" s="528"/>
    </row>
    <row r="12" spans="1:5" x14ac:dyDescent="0.2">
      <c r="A12" s="525" t="s">
        <v>696</v>
      </c>
      <c r="B12" s="526">
        <v>3149</v>
      </c>
      <c r="C12" s="527">
        <v>2909</v>
      </c>
      <c r="D12" s="528">
        <v>240</v>
      </c>
      <c r="E12" s="528"/>
    </row>
    <row r="13" spans="1:5" x14ac:dyDescent="0.2">
      <c r="A13" s="525" t="s">
        <v>31</v>
      </c>
      <c r="B13" s="526">
        <v>299</v>
      </c>
      <c r="C13" s="527" t="s">
        <v>697</v>
      </c>
      <c r="D13" s="528">
        <v>99</v>
      </c>
      <c r="E13" s="528"/>
    </row>
    <row r="14" spans="1:5" x14ac:dyDescent="0.2">
      <c r="A14" s="524" t="s">
        <v>698</v>
      </c>
      <c r="B14" s="530">
        <v>9135.6450000000004</v>
      </c>
      <c r="C14" s="531">
        <v>8566</v>
      </c>
      <c r="D14" s="532">
        <v>569.64500000000044</v>
      </c>
      <c r="E14" s="528"/>
    </row>
    <row r="15" spans="1:5" ht="3" customHeight="1" x14ac:dyDescent="0.2">
      <c r="A15" s="533"/>
      <c r="B15" s="526"/>
      <c r="C15" s="527"/>
      <c r="D15" s="528">
        <v>0</v>
      </c>
      <c r="E15" s="528"/>
    </row>
    <row r="16" spans="1:5" x14ac:dyDescent="0.2">
      <c r="A16" s="524" t="s">
        <v>699</v>
      </c>
      <c r="B16" s="534"/>
      <c r="C16" s="527"/>
      <c r="D16" s="528"/>
      <c r="E16" s="528"/>
    </row>
    <row r="17" spans="1:5" x14ac:dyDescent="0.2">
      <c r="A17" s="525" t="s">
        <v>700</v>
      </c>
      <c r="B17" s="526">
        <v>3.246</v>
      </c>
      <c r="C17" s="527" t="s">
        <v>701</v>
      </c>
      <c r="D17" s="528">
        <v>-42</v>
      </c>
    </row>
    <row r="18" spans="1:5" x14ac:dyDescent="0.2">
      <c r="A18" s="525" t="s">
        <v>702</v>
      </c>
      <c r="B18" s="526"/>
      <c r="C18" s="527"/>
      <c r="D18" s="528"/>
      <c r="E18" s="528"/>
    </row>
    <row r="19" spans="1:5" x14ac:dyDescent="0.2">
      <c r="A19" s="535" t="s">
        <v>703</v>
      </c>
      <c r="B19" s="536">
        <v>0.69099999999999995</v>
      </c>
      <c r="C19" s="527">
        <v>1</v>
      </c>
      <c r="D19" s="528">
        <v>0</v>
      </c>
      <c r="E19" s="528"/>
    </row>
    <row r="20" spans="1:5" x14ac:dyDescent="0.2">
      <c r="A20" s="537" t="s">
        <v>704</v>
      </c>
      <c r="B20" s="526">
        <v>4.4000000000000004</v>
      </c>
      <c r="C20" s="513">
        <v>7</v>
      </c>
      <c r="D20" s="528">
        <v>-2.5999999999999996</v>
      </c>
      <c r="E20" s="528"/>
    </row>
    <row r="21" spans="1:5" x14ac:dyDescent="0.2">
      <c r="A21" s="525" t="s">
        <v>17</v>
      </c>
      <c r="B21" s="526">
        <v>3750</v>
      </c>
      <c r="C21" s="527">
        <v>4600</v>
      </c>
      <c r="D21" s="528">
        <v>-850</v>
      </c>
      <c r="E21" s="528"/>
    </row>
    <row r="22" spans="1:5" x14ac:dyDescent="0.2">
      <c r="A22" s="524" t="s">
        <v>705</v>
      </c>
      <c r="B22" s="530">
        <v>3758.337</v>
      </c>
      <c r="C22" s="531">
        <v>4653</v>
      </c>
      <c r="D22" s="532">
        <v>-894.66300000000001</v>
      </c>
      <c r="E22" s="528"/>
    </row>
    <row r="23" spans="1:5" ht="3" customHeight="1" x14ac:dyDescent="0.2">
      <c r="A23" s="533"/>
      <c r="B23" s="534"/>
      <c r="C23" s="527"/>
      <c r="D23" s="528">
        <v>0</v>
      </c>
      <c r="E23" s="528"/>
    </row>
    <row r="24" spans="1:5" x14ac:dyDescent="0.2">
      <c r="A24" s="522" t="s">
        <v>706</v>
      </c>
      <c r="B24" s="534">
        <v>12895</v>
      </c>
      <c r="C24" s="538">
        <v>13218</v>
      </c>
      <c r="D24" s="539">
        <v>-323</v>
      </c>
      <c r="E24" s="539"/>
    </row>
    <row r="25" spans="1:5" ht="3" customHeight="1" x14ac:dyDescent="0.2">
      <c r="A25" s="533"/>
      <c r="B25" s="526"/>
      <c r="C25" s="527"/>
      <c r="D25" s="528">
        <v>0</v>
      </c>
      <c r="E25" s="528"/>
    </row>
    <row r="26" spans="1:5" x14ac:dyDescent="0.2">
      <c r="A26" s="522" t="s">
        <v>707</v>
      </c>
      <c r="B26" s="526"/>
      <c r="C26" s="527"/>
      <c r="D26" s="528"/>
      <c r="E26" s="528"/>
    </row>
    <row r="27" spans="1:5" x14ac:dyDescent="0.2">
      <c r="A27" s="524" t="s">
        <v>708</v>
      </c>
      <c r="B27" s="534"/>
      <c r="C27" s="527"/>
      <c r="D27" s="528"/>
      <c r="E27" s="528"/>
    </row>
    <row r="28" spans="1:5" x14ac:dyDescent="0.2">
      <c r="A28" s="525" t="s">
        <v>709</v>
      </c>
      <c r="B28" s="526">
        <v>1289</v>
      </c>
      <c r="C28" s="527">
        <v>1327</v>
      </c>
      <c r="D28" s="528">
        <v>-38</v>
      </c>
      <c r="E28" s="528"/>
    </row>
    <row r="29" spans="1:5" x14ac:dyDescent="0.2">
      <c r="A29" s="525" t="s">
        <v>710</v>
      </c>
      <c r="B29" s="526">
        <v>9728</v>
      </c>
      <c r="C29" s="527">
        <v>10336</v>
      </c>
      <c r="D29" s="528">
        <v>-608</v>
      </c>
      <c r="E29" s="528"/>
    </row>
    <row r="30" spans="1:5" x14ac:dyDescent="0.2">
      <c r="A30" s="525" t="s">
        <v>711</v>
      </c>
      <c r="B30" s="540" t="s">
        <v>547</v>
      </c>
      <c r="C30" s="527">
        <v>6</v>
      </c>
      <c r="D30" s="528">
        <v>-6</v>
      </c>
      <c r="E30" s="528"/>
    </row>
    <row r="31" spans="1:5" x14ac:dyDescent="0.2">
      <c r="A31" s="524" t="s">
        <v>712</v>
      </c>
      <c r="B31" s="530">
        <v>11017</v>
      </c>
      <c r="C31" s="531">
        <v>11669</v>
      </c>
      <c r="D31" s="532">
        <v>-652</v>
      </c>
      <c r="E31" s="532"/>
    </row>
    <row r="32" spans="1:5" ht="3" customHeight="1" x14ac:dyDescent="0.2">
      <c r="A32" s="533"/>
      <c r="B32" s="526"/>
      <c r="C32" s="527"/>
      <c r="D32" s="528">
        <v>0</v>
      </c>
      <c r="E32" s="528"/>
    </row>
    <row r="33" spans="1:5" x14ac:dyDescent="0.2">
      <c r="A33" s="524" t="s">
        <v>713</v>
      </c>
      <c r="B33" s="526"/>
      <c r="C33" s="527"/>
      <c r="D33" s="528"/>
      <c r="E33" s="528"/>
    </row>
    <row r="34" spans="1:5" x14ac:dyDescent="0.2">
      <c r="A34" s="525" t="s">
        <v>709</v>
      </c>
      <c r="B34" s="526">
        <v>154.447</v>
      </c>
      <c r="C34" s="527">
        <v>140</v>
      </c>
      <c r="D34" s="528">
        <v>14.447000000000003</v>
      </c>
      <c r="E34" s="528"/>
    </row>
    <row r="35" spans="1:5" x14ac:dyDescent="0.2">
      <c r="A35" s="525" t="s">
        <v>714</v>
      </c>
      <c r="B35" s="526">
        <v>723.91038909999997</v>
      </c>
      <c r="C35" s="527">
        <v>1399</v>
      </c>
      <c r="D35" s="528">
        <v>-675.08961090000003</v>
      </c>
      <c r="E35" s="528"/>
    </row>
    <row r="36" spans="1:5" x14ac:dyDescent="0.2">
      <c r="A36" s="525" t="s">
        <v>715</v>
      </c>
      <c r="B36" s="540" t="s">
        <v>547</v>
      </c>
      <c r="C36" s="527">
        <v>1</v>
      </c>
      <c r="D36" s="528">
        <v>-1</v>
      </c>
      <c r="E36" s="527"/>
    </row>
    <row r="37" spans="1:5" x14ac:dyDescent="0.2">
      <c r="A37" s="524" t="s">
        <v>716</v>
      </c>
      <c r="B37" s="530">
        <v>878.35738909999998</v>
      </c>
      <c r="C37" s="531">
        <v>1539</v>
      </c>
      <c r="D37" s="532">
        <v>-660.64261090000002</v>
      </c>
      <c r="E37" s="532"/>
    </row>
    <row r="38" spans="1:5" ht="3" customHeight="1" x14ac:dyDescent="0.2">
      <c r="A38" s="533"/>
      <c r="B38" s="526"/>
      <c r="C38" s="527"/>
      <c r="D38" s="528">
        <v>0</v>
      </c>
      <c r="E38" s="528"/>
    </row>
    <row r="39" spans="1:5" x14ac:dyDescent="0.2">
      <c r="A39" s="524" t="s">
        <v>699</v>
      </c>
      <c r="B39" s="534"/>
      <c r="C39" s="527"/>
      <c r="D39" s="528"/>
      <c r="E39" s="528"/>
    </row>
    <row r="40" spans="1:5" x14ac:dyDescent="0.2">
      <c r="A40" s="529" t="s">
        <v>717</v>
      </c>
      <c r="B40" s="540" t="s">
        <v>547</v>
      </c>
      <c r="C40" s="527" t="s">
        <v>547</v>
      </c>
      <c r="D40" s="528" t="s">
        <v>547</v>
      </c>
      <c r="E40" s="528"/>
    </row>
    <row r="41" spans="1:5" x14ac:dyDescent="0.2">
      <c r="A41" s="525" t="s">
        <v>718</v>
      </c>
      <c r="B41" s="526">
        <v>4</v>
      </c>
      <c r="C41" s="527">
        <v>7</v>
      </c>
      <c r="D41" s="528">
        <v>-3</v>
      </c>
      <c r="E41" s="528"/>
    </row>
    <row r="42" spans="1:5" x14ac:dyDescent="0.2">
      <c r="A42" s="524" t="s">
        <v>705</v>
      </c>
      <c r="B42" s="530">
        <v>4</v>
      </c>
      <c r="C42" s="531">
        <v>7</v>
      </c>
      <c r="D42" s="532">
        <v>-3</v>
      </c>
      <c r="E42" s="528"/>
    </row>
    <row r="43" spans="1:5" ht="3" customHeight="1" x14ac:dyDescent="0.2">
      <c r="A43" s="533"/>
      <c r="B43" s="534"/>
      <c r="C43" s="527"/>
      <c r="D43" s="528">
        <v>0</v>
      </c>
      <c r="E43" s="528"/>
    </row>
    <row r="44" spans="1:5" x14ac:dyDescent="0.2">
      <c r="A44" s="522" t="s">
        <v>719</v>
      </c>
      <c r="B44" s="534">
        <v>11899</v>
      </c>
      <c r="C44" s="538">
        <v>13215</v>
      </c>
      <c r="D44" s="539">
        <v>-1316</v>
      </c>
      <c r="E44" s="539"/>
    </row>
    <row r="45" spans="1:5" ht="3" customHeight="1" x14ac:dyDescent="0.2">
      <c r="A45" s="533"/>
      <c r="B45" s="534"/>
      <c r="C45" s="527"/>
      <c r="D45" s="539">
        <v>0</v>
      </c>
      <c r="E45" s="528"/>
    </row>
    <row r="46" spans="1:5" x14ac:dyDescent="0.2">
      <c r="A46" s="522" t="s">
        <v>720</v>
      </c>
      <c r="B46" s="534">
        <v>996</v>
      </c>
      <c r="C46" s="538">
        <v>3</v>
      </c>
      <c r="D46" s="539">
        <v>993</v>
      </c>
      <c r="E46" s="539"/>
    </row>
    <row r="47" spans="1:5" ht="3" customHeight="1" x14ac:dyDescent="0.2">
      <c r="A47" s="533"/>
      <c r="B47" s="534"/>
      <c r="C47" s="527"/>
      <c r="D47" s="528">
        <v>0</v>
      </c>
      <c r="E47" s="528"/>
    </row>
    <row r="48" spans="1:5" x14ac:dyDescent="0.2">
      <c r="A48" s="522" t="s">
        <v>721</v>
      </c>
      <c r="B48" s="526"/>
      <c r="C48" s="527"/>
      <c r="D48" s="528"/>
      <c r="E48" s="528"/>
    </row>
    <row r="49" spans="1:5" x14ac:dyDescent="0.2">
      <c r="A49" s="525" t="s">
        <v>722</v>
      </c>
      <c r="B49" s="526">
        <v>-13925</v>
      </c>
      <c r="C49" s="527">
        <v>-12654</v>
      </c>
      <c r="D49" s="528">
        <v>-1271</v>
      </c>
      <c r="E49" s="528"/>
    </row>
    <row r="50" spans="1:5" x14ac:dyDescent="0.2">
      <c r="A50" s="525" t="s">
        <v>723</v>
      </c>
      <c r="B50" s="526">
        <v>-12929</v>
      </c>
      <c r="C50" s="527">
        <v>-12651</v>
      </c>
      <c r="D50" s="528">
        <v>-278</v>
      </c>
      <c r="E50" s="528"/>
    </row>
    <row r="51" spans="1:5" ht="3" customHeight="1" x14ac:dyDescent="0.2">
      <c r="A51" s="533"/>
      <c r="B51" s="534"/>
      <c r="C51" s="527"/>
      <c r="D51" s="528">
        <v>0</v>
      </c>
      <c r="E51" s="528"/>
    </row>
    <row r="52" spans="1:5" x14ac:dyDescent="0.2">
      <c r="A52" s="533" t="s">
        <v>724</v>
      </c>
      <c r="B52" s="526"/>
      <c r="C52" s="527"/>
      <c r="D52" s="528"/>
      <c r="E52" s="528"/>
    </row>
    <row r="53" spans="1:5" x14ac:dyDescent="0.2">
      <c r="A53" s="525" t="s">
        <v>725</v>
      </c>
      <c r="B53" s="526">
        <v>-11014</v>
      </c>
      <c r="C53" s="527">
        <v>-10381</v>
      </c>
      <c r="D53" s="528">
        <v>-633</v>
      </c>
      <c r="E53" s="528"/>
    </row>
    <row r="54" spans="1:5" x14ac:dyDescent="0.2">
      <c r="A54" s="525" t="s">
        <v>726</v>
      </c>
      <c r="B54" s="526">
        <v>-1916</v>
      </c>
      <c r="C54" s="527">
        <v>-2270</v>
      </c>
      <c r="D54" s="528">
        <v>354</v>
      </c>
      <c r="E54" s="528"/>
    </row>
    <row r="55" spans="1:5" x14ac:dyDescent="0.2">
      <c r="D55" s="541"/>
      <c r="E55" s="541"/>
    </row>
    <row r="56" spans="1:5" ht="27" customHeight="1" x14ac:dyDescent="0.2">
      <c r="A56" s="726" t="s">
        <v>815</v>
      </c>
      <c r="B56" s="727"/>
      <c r="C56" s="727"/>
      <c r="D56" s="727"/>
    </row>
    <row r="57" spans="1:5" x14ac:dyDescent="0.2">
      <c r="A57" s="542" t="s">
        <v>595</v>
      </c>
      <c r="B57" s="511"/>
      <c r="C57" s="511"/>
      <c r="D57" s="511"/>
    </row>
  </sheetData>
  <mergeCells count="4">
    <mergeCell ref="A2:C2"/>
    <mergeCell ref="A3:C3"/>
    <mergeCell ref="A5:A6"/>
    <mergeCell ref="A56:D56"/>
  </mergeCells>
  <pageMargins left="0.75" right="0.75" top="1" bottom="1" header="0.5" footer="0.5"/>
  <pageSetup paperSize="9" scale="84" fitToWidth="0"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D20"/>
  <sheetViews>
    <sheetView showGridLines="0" zoomScaleNormal="100" workbookViewId="0"/>
  </sheetViews>
  <sheetFormatPr defaultRowHeight="11.25" x14ac:dyDescent="0.2"/>
  <cols>
    <col min="1" max="1" width="60.7109375" style="515" customWidth="1"/>
    <col min="2" max="5" width="9.7109375" style="513" customWidth="1"/>
    <col min="6" max="16384" width="9.140625" style="513"/>
  </cols>
  <sheetData>
    <row r="1" spans="1:4" ht="12.75" x14ac:dyDescent="0.2">
      <c r="A1" s="512" t="s">
        <v>727</v>
      </c>
    </row>
    <row r="2" spans="1:4" ht="12.75" x14ac:dyDescent="0.2">
      <c r="A2" s="512"/>
    </row>
    <row r="3" spans="1:4" ht="15.75" customHeight="1" x14ac:dyDescent="0.25">
      <c r="A3" s="728" t="s">
        <v>728</v>
      </c>
      <c r="B3" s="728"/>
      <c r="C3" s="728"/>
      <c r="D3" s="514"/>
    </row>
    <row r="4" spans="1:4" ht="15.75" customHeight="1" x14ac:dyDescent="0.2"/>
    <row r="5" spans="1:4" x14ac:dyDescent="0.2">
      <c r="A5" s="724"/>
      <c r="B5" s="543">
        <v>2017</v>
      </c>
      <c r="C5" s="517">
        <v>2016</v>
      </c>
      <c r="D5" s="517" t="s">
        <v>682</v>
      </c>
    </row>
    <row r="6" spans="1:4" x14ac:dyDescent="0.2">
      <c r="A6" s="725"/>
      <c r="B6" s="544" t="s">
        <v>0</v>
      </c>
      <c r="C6" s="521" t="s">
        <v>0</v>
      </c>
      <c r="D6" s="521" t="s">
        <v>0</v>
      </c>
    </row>
    <row r="7" spans="1:4" x14ac:dyDescent="0.2">
      <c r="B7" s="520"/>
      <c r="C7" s="523"/>
      <c r="D7" s="523"/>
    </row>
    <row r="8" spans="1:4" x14ac:dyDescent="0.2">
      <c r="A8" s="545" t="s">
        <v>729</v>
      </c>
      <c r="B8" s="526">
        <v>11014</v>
      </c>
      <c r="C8" s="546">
        <v>10381</v>
      </c>
      <c r="D8" s="546">
        <v>633</v>
      </c>
    </row>
    <row r="9" spans="1:4" x14ac:dyDescent="0.2">
      <c r="A9" s="513" t="s">
        <v>730</v>
      </c>
      <c r="B9" s="526">
        <v>702</v>
      </c>
      <c r="C9" s="546">
        <v>830</v>
      </c>
      <c r="D9" s="546">
        <v>-128</v>
      </c>
    </row>
    <row r="10" spans="1:4" x14ac:dyDescent="0.2">
      <c r="A10" s="541" t="s">
        <v>731</v>
      </c>
      <c r="B10" s="526">
        <v>1197.671</v>
      </c>
      <c r="C10" s="546">
        <v>1105</v>
      </c>
      <c r="D10" s="546">
        <v>92.671000000000049</v>
      </c>
    </row>
    <row r="11" spans="1:4" x14ac:dyDescent="0.2">
      <c r="A11" s="513" t="s">
        <v>732</v>
      </c>
      <c r="B11" s="526">
        <v>27.713999999999999</v>
      </c>
      <c r="C11" s="546">
        <v>74</v>
      </c>
      <c r="D11" s="546">
        <v>-46.286000000000001</v>
      </c>
    </row>
    <row r="12" spans="1:4" x14ac:dyDescent="0.2">
      <c r="A12" s="513" t="s">
        <v>733</v>
      </c>
      <c r="B12" s="526">
        <v>55.996000000000002</v>
      </c>
      <c r="C12" s="546">
        <v>254</v>
      </c>
      <c r="D12" s="546">
        <v>-198.00399999999999</v>
      </c>
    </row>
    <row r="13" spans="1:4" x14ac:dyDescent="0.2">
      <c r="A13" s="515" t="s">
        <v>734</v>
      </c>
      <c r="B13" s="526">
        <v>20.655999999999999</v>
      </c>
      <c r="C13" s="546">
        <v>20</v>
      </c>
      <c r="D13" s="546">
        <v>0.65599999999999881</v>
      </c>
    </row>
    <row r="14" spans="1:4" x14ac:dyDescent="0.2">
      <c r="A14" s="515" t="s">
        <v>735</v>
      </c>
      <c r="B14" s="526">
        <v>52</v>
      </c>
      <c r="C14" s="546" t="s">
        <v>547</v>
      </c>
      <c r="D14" s="546">
        <v>52</v>
      </c>
    </row>
    <row r="15" spans="1:4" x14ac:dyDescent="0.2">
      <c r="A15" s="515" t="s">
        <v>736</v>
      </c>
      <c r="B15" s="526">
        <v>254</v>
      </c>
      <c r="C15" s="546">
        <v>203</v>
      </c>
      <c r="D15" s="546">
        <v>51</v>
      </c>
    </row>
    <row r="16" spans="1:4" x14ac:dyDescent="0.2">
      <c r="B16" s="526"/>
      <c r="C16" s="546"/>
      <c r="D16" s="546"/>
    </row>
    <row r="17" spans="1:4" x14ac:dyDescent="0.2">
      <c r="A17" s="547" t="s">
        <v>728</v>
      </c>
      <c r="B17" s="548">
        <v>13323</v>
      </c>
      <c r="C17" s="549">
        <v>12866</v>
      </c>
      <c r="D17" s="549">
        <v>457.03699999999998</v>
      </c>
    </row>
    <row r="18" spans="1:4" ht="21" customHeight="1" x14ac:dyDescent="0.2">
      <c r="A18" s="542" t="s">
        <v>595</v>
      </c>
      <c r="B18" s="550"/>
      <c r="C18" s="550"/>
      <c r="D18" s="511"/>
    </row>
    <row r="20" spans="1:4" x14ac:dyDescent="0.2">
      <c r="B20" s="551"/>
    </row>
  </sheetData>
  <mergeCells count="2">
    <mergeCell ref="A3:C3"/>
    <mergeCell ref="A5:A6"/>
  </mergeCells>
  <pageMargins left="0.75" right="0.75" top="1" bottom="1" header="0.5" footer="0.5"/>
  <pageSetup paperSize="9" fitToHeight="0"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E29"/>
  <sheetViews>
    <sheetView showGridLines="0" zoomScaleNormal="100" workbookViewId="0"/>
  </sheetViews>
  <sheetFormatPr defaultRowHeight="11.25" x14ac:dyDescent="0.2"/>
  <cols>
    <col min="1" max="1" width="60.7109375" style="515" customWidth="1"/>
    <col min="2" max="3" width="9.7109375" style="513" customWidth="1"/>
    <col min="4" max="16384" width="9.140625" style="513"/>
  </cols>
  <sheetData>
    <row r="1" spans="1:4" ht="12.75" x14ac:dyDescent="0.2">
      <c r="A1" s="512" t="s">
        <v>737</v>
      </c>
    </row>
    <row r="2" spans="1:4" ht="12.75" x14ac:dyDescent="0.2">
      <c r="A2" s="512"/>
    </row>
    <row r="3" spans="1:4" ht="15.75" x14ac:dyDescent="0.25">
      <c r="A3" s="728" t="s">
        <v>738</v>
      </c>
      <c r="B3" s="722"/>
      <c r="C3" s="722"/>
    </row>
    <row r="4" spans="1:4" ht="3" customHeight="1" x14ac:dyDescent="0.2"/>
    <row r="5" spans="1:4" x14ac:dyDescent="0.2">
      <c r="A5" s="724"/>
      <c r="B5" s="552">
        <v>2017</v>
      </c>
      <c r="C5" s="517">
        <v>2016</v>
      </c>
      <c r="D5" s="518" t="s">
        <v>682</v>
      </c>
    </row>
    <row r="6" spans="1:4" x14ac:dyDescent="0.2">
      <c r="A6" s="725"/>
      <c r="B6" s="553" t="s">
        <v>0</v>
      </c>
      <c r="C6" s="521" t="s">
        <v>0</v>
      </c>
      <c r="D6" s="521" t="s">
        <v>0</v>
      </c>
    </row>
    <row r="7" spans="1:4" ht="3" customHeight="1" x14ac:dyDescent="0.2">
      <c r="B7" s="553"/>
      <c r="C7" s="523"/>
    </row>
    <row r="8" spans="1:4" x14ac:dyDescent="0.2">
      <c r="A8" s="547" t="s">
        <v>739</v>
      </c>
      <c r="B8" s="554">
        <v>646.1</v>
      </c>
      <c r="C8" s="555">
        <v>632.4</v>
      </c>
      <c r="D8" s="556">
        <v>13.700000000000045</v>
      </c>
    </row>
    <row r="9" spans="1:4" ht="3" customHeight="1" x14ac:dyDescent="0.2">
      <c r="B9" s="557"/>
      <c r="C9" s="558"/>
      <c r="D9" s="556">
        <v>0</v>
      </c>
    </row>
    <row r="10" spans="1:4" x14ac:dyDescent="0.2">
      <c r="A10" s="559" t="s">
        <v>740</v>
      </c>
      <c r="B10" s="560">
        <v>23.948</v>
      </c>
      <c r="C10" s="561">
        <v>49.3</v>
      </c>
      <c r="D10" s="561">
        <v>-25.351999999999997</v>
      </c>
    </row>
    <row r="11" spans="1:4" x14ac:dyDescent="0.2">
      <c r="A11" s="515" t="s">
        <v>741</v>
      </c>
      <c r="B11" s="553"/>
      <c r="C11" s="558"/>
      <c r="D11" s="562"/>
    </row>
    <row r="12" spans="1:4" x14ac:dyDescent="0.2">
      <c r="A12" s="525" t="s">
        <v>742</v>
      </c>
      <c r="B12" s="553">
        <v>10.691999999999998</v>
      </c>
      <c r="C12" s="558">
        <v>30.5</v>
      </c>
      <c r="D12" s="562">
        <v>-19.808</v>
      </c>
    </row>
    <row r="13" spans="1:4" x14ac:dyDescent="0.2">
      <c r="A13" s="525" t="s">
        <v>743</v>
      </c>
      <c r="B13" s="553">
        <v>13.256</v>
      </c>
      <c r="C13" s="558">
        <v>12</v>
      </c>
      <c r="D13" s="562">
        <v>1.2560000000000002</v>
      </c>
    </row>
    <row r="14" spans="1:4" x14ac:dyDescent="0.2">
      <c r="A14" s="525" t="s">
        <v>744</v>
      </c>
      <c r="B14" s="553"/>
      <c r="C14" s="558"/>
      <c r="D14" s="562"/>
    </row>
    <row r="15" spans="1:4" x14ac:dyDescent="0.2">
      <c r="A15" s="563" t="s">
        <v>745</v>
      </c>
      <c r="B15" s="553" t="s">
        <v>547</v>
      </c>
      <c r="C15" s="558">
        <v>6</v>
      </c>
      <c r="D15" s="562">
        <v>-6</v>
      </c>
    </row>
    <row r="16" spans="1:4" x14ac:dyDescent="0.2">
      <c r="A16" s="529" t="s">
        <v>746</v>
      </c>
      <c r="B16" s="553" t="s">
        <v>547</v>
      </c>
      <c r="C16" s="558">
        <v>0.8</v>
      </c>
      <c r="D16" s="562">
        <v>-0.8</v>
      </c>
    </row>
    <row r="17" spans="1:5" ht="3" customHeight="1" x14ac:dyDescent="0.2">
      <c r="B17" s="553"/>
      <c r="C17" s="558"/>
      <c r="D17" s="562">
        <v>0</v>
      </c>
    </row>
    <row r="18" spans="1:5" x14ac:dyDescent="0.2">
      <c r="A18" s="547" t="s">
        <v>747</v>
      </c>
      <c r="B18" s="553"/>
      <c r="C18" s="558"/>
      <c r="D18" s="562"/>
    </row>
    <row r="19" spans="1:5" x14ac:dyDescent="0.2">
      <c r="A19" s="515" t="s">
        <v>748</v>
      </c>
      <c r="B19" s="553" t="s">
        <v>547</v>
      </c>
      <c r="C19" s="558">
        <v>20</v>
      </c>
      <c r="D19" s="558">
        <v>-20</v>
      </c>
    </row>
    <row r="20" spans="1:5" x14ac:dyDescent="0.2">
      <c r="A20" s="515" t="s">
        <v>749</v>
      </c>
      <c r="B20" s="553">
        <v>5.33</v>
      </c>
      <c r="C20" s="558">
        <v>5.3</v>
      </c>
      <c r="D20" s="564" t="s">
        <v>547</v>
      </c>
    </row>
    <row r="21" spans="1:5" x14ac:dyDescent="0.2">
      <c r="A21" s="515" t="s">
        <v>750</v>
      </c>
      <c r="B21" s="553">
        <v>1.1200000000000001</v>
      </c>
      <c r="C21" s="558">
        <v>1.1000000000000001</v>
      </c>
      <c r="D21" s="564" t="s">
        <v>547</v>
      </c>
    </row>
    <row r="22" spans="1:5" x14ac:dyDescent="0.2">
      <c r="A22" s="515" t="s">
        <v>751</v>
      </c>
      <c r="B22" s="553">
        <v>2.5</v>
      </c>
      <c r="C22" s="558">
        <v>2.5</v>
      </c>
      <c r="D22" s="564" t="s">
        <v>547</v>
      </c>
    </row>
    <row r="23" spans="1:5" x14ac:dyDescent="0.2">
      <c r="A23" s="515" t="s">
        <v>752</v>
      </c>
      <c r="B23" s="553">
        <v>0.1</v>
      </c>
      <c r="C23" s="558">
        <v>0.1</v>
      </c>
      <c r="D23" s="564" t="s">
        <v>547</v>
      </c>
    </row>
    <row r="24" spans="1:5" x14ac:dyDescent="0.2">
      <c r="A24" s="515" t="s">
        <v>753</v>
      </c>
      <c r="B24" s="565">
        <v>1.6419999999999999</v>
      </c>
      <c r="C24" s="558">
        <v>1.4</v>
      </c>
      <c r="D24" s="558">
        <v>0.24199999999999999</v>
      </c>
    </row>
    <row r="25" spans="1:5" ht="2.25" customHeight="1" x14ac:dyDescent="0.2">
      <c r="B25" s="554"/>
      <c r="C25" s="558"/>
      <c r="D25" s="566">
        <v>0</v>
      </c>
    </row>
    <row r="26" spans="1:5" x14ac:dyDescent="0.2">
      <c r="A26" s="547" t="s">
        <v>754</v>
      </c>
      <c r="B26" s="554">
        <v>10.691999999999998</v>
      </c>
      <c r="C26" s="567">
        <v>30.5</v>
      </c>
      <c r="D26" s="556">
        <v>-19.808</v>
      </c>
    </row>
    <row r="27" spans="1:5" ht="35.25" customHeight="1" x14ac:dyDescent="0.2">
      <c r="A27" s="729" t="s">
        <v>816</v>
      </c>
      <c r="B27" s="730"/>
      <c r="C27" s="730"/>
      <c r="D27" s="730"/>
    </row>
    <row r="28" spans="1:5" ht="33" customHeight="1" x14ac:dyDescent="0.2">
      <c r="A28" s="729" t="s">
        <v>817</v>
      </c>
      <c r="B28" s="730"/>
      <c r="C28" s="730"/>
      <c r="D28" s="730"/>
      <c r="E28" s="568"/>
    </row>
    <row r="29" spans="1:5" ht="16.5" customHeight="1" x14ac:dyDescent="0.2">
      <c r="A29" s="542" t="s">
        <v>595</v>
      </c>
      <c r="B29" s="511"/>
      <c r="C29" s="511"/>
      <c r="D29" s="511"/>
    </row>
  </sheetData>
  <mergeCells count="4">
    <mergeCell ref="A3:C3"/>
    <mergeCell ref="A5:A6"/>
    <mergeCell ref="A27:D27"/>
    <mergeCell ref="A28:D28"/>
  </mergeCells>
  <pageMargins left="0.75" right="0.75" top="1" bottom="1" header="0.5" footer="0.5"/>
  <pageSetup paperSize="9"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J145"/>
  <sheetViews>
    <sheetView showGridLines="0" zoomScaleNormal="100" workbookViewId="0"/>
  </sheetViews>
  <sheetFormatPr defaultColWidth="9" defaultRowHeight="12.75" x14ac:dyDescent="0.2"/>
  <cols>
    <col min="1" max="1" width="32" style="570" customWidth="1"/>
    <col min="2" max="2" width="10.7109375" style="569" customWidth="1"/>
    <col min="3" max="3" width="10.7109375" style="570" customWidth="1"/>
    <col min="4" max="4" width="10.7109375" style="569" customWidth="1"/>
    <col min="5" max="5" width="10.7109375" style="570" customWidth="1"/>
    <col min="6" max="6" width="10.7109375" style="569" customWidth="1"/>
    <col min="7" max="7" width="10.7109375" style="571" customWidth="1"/>
    <col min="8" max="8" width="9" style="569"/>
    <col min="9" max="10" width="9" style="570"/>
    <col min="11" max="16384" width="9" style="569"/>
  </cols>
  <sheetData>
    <row r="1" spans="1:10" x14ac:dyDescent="0.2">
      <c r="A1" s="512" t="s">
        <v>755</v>
      </c>
    </row>
    <row r="2" spans="1:10" x14ac:dyDescent="0.2">
      <c r="A2" s="512"/>
    </row>
    <row r="3" spans="1:10" ht="15.75" x14ac:dyDescent="0.25">
      <c r="A3" s="732" t="s">
        <v>756</v>
      </c>
      <c r="B3" s="732"/>
      <c r="C3" s="732"/>
      <c r="D3" s="732"/>
      <c r="E3" s="732"/>
      <c r="F3" s="732"/>
      <c r="G3" s="732"/>
    </row>
    <row r="4" spans="1:10" s="657" customFormat="1" ht="14.25" x14ac:dyDescent="0.2">
      <c r="A4" s="733" t="s">
        <v>757</v>
      </c>
      <c r="B4" s="733"/>
      <c r="C4" s="733"/>
      <c r="D4" s="733"/>
      <c r="E4" s="733"/>
      <c r="F4" s="733"/>
      <c r="G4" s="733"/>
      <c r="I4" s="658"/>
      <c r="J4" s="658"/>
    </row>
    <row r="5" spans="1:10" ht="3.2" customHeight="1" x14ac:dyDescent="0.2">
      <c r="A5" s="572"/>
      <c r="B5" s="573"/>
      <c r="C5" s="572"/>
      <c r="D5" s="573"/>
      <c r="E5" s="572"/>
      <c r="F5" s="573"/>
      <c r="G5" s="572"/>
    </row>
    <row r="6" spans="1:10" ht="12.75" customHeight="1" x14ac:dyDescent="0.2">
      <c r="A6" s="574"/>
      <c r="B6" s="734" t="s">
        <v>493</v>
      </c>
      <c r="C6" s="734" t="s">
        <v>758</v>
      </c>
      <c r="D6" s="736" t="s">
        <v>759</v>
      </c>
      <c r="E6" s="736"/>
      <c r="F6" s="737" t="s">
        <v>760</v>
      </c>
      <c r="G6" s="575"/>
    </row>
    <row r="7" spans="1:10" ht="45" customHeight="1" x14ac:dyDescent="0.2">
      <c r="A7" s="576"/>
      <c r="B7" s="735"/>
      <c r="C7" s="735"/>
      <c r="D7" s="577" t="s">
        <v>761</v>
      </c>
      <c r="E7" s="734" t="s">
        <v>762</v>
      </c>
      <c r="F7" s="738"/>
      <c r="G7" s="739" t="s">
        <v>763</v>
      </c>
    </row>
    <row r="8" spans="1:10" x14ac:dyDescent="0.2">
      <c r="A8" s="576"/>
      <c r="B8" s="735"/>
      <c r="C8" s="735"/>
      <c r="D8" s="577" t="s">
        <v>764</v>
      </c>
      <c r="E8" s="735"/>
      <c r="F8" s="738"/>
      <c r="G8" s="739"/>
    </row>
    <row r="9" spans="1:10" x14ac:dyDescent="0.2">
      <c r="A9" s="578"/>
      <c r="B9" s="579" t="s">
        <v>0</v>
      </c>
      <c r="C9" s="579" t="s">
        <v>0</v>
      </c>
      <c r="D9" s="577" t="s">
        <v>0</v>
      </c>
      <c r="E9" s="579" t="s">
        <v>0</v>
      </c>
      <c r="F9" s="577" t="s">
        <v>0</v>
      </c>
      <c r="G9" s="580" t="s">
        <v>0</v>
      </c>
    </row>
    <row r="10" spans="1:10" x14ac:dyDescent="0.2">
      <c r="A10" s="581" t="s">
        <v>765</v>
      </c>
      <c r="B10" s="576"/>
      <c r="C10" s="578"/>
      <c r="D10" s="582"/>
      <c r="E10" s="578"/>
      <c r="F10" s="582"/>
      <c r="G10" s="583"/>
      <c r="J10" s="578"/>
    </row>
    <row r="11" spans="1:10" ht="3.2" customHeight="1" x14ac:dyDescent="0.2">
      <c r="A11" s="581"/>
      <c r="B11" s="582"/>
      <c r="C11" s="578"/>
      <c r="D11" s="582"/>
      <c r="E11" s="578"/>
      <c r="F11" s="582"/>
      <c r="G11" s="583"/>
      <c r="J11" s="578"/>
    </row>
    <row r="12" spans="1:10" s="570" customFormat="1" ht="12.2" customHeight="1" x14ac:dyDescent="0.2">
      <c r="A12" s="584" t="s">
        <v>766</v>
      </c>
      <c r="B12" s="585"/>
      <c r="C12" s="585"/>
      <c r="D12" s="585"/>
      <c r="E12" s="585"/>
      <c r="F12" s="585"/>
      <c r="G12" s="586"/>
      <c r="J12" s="578"/>
    </row>
    <row r="13" spans="1:10" s="570" customFormat="1" ht="12.2" customHeight="1" x14ac:dyDescent="0.2">
      <c r="A13" s="576" t="s">
        <v>767</v>
      </c>
      <c r="B13" s="585"/>
      <c r="C13" s="585"/>
      <c r="D13" s="585"/>
      <c r="E13" s="585"/>
      <c r="F13" s="585"/>
      <c r="G13" s="586"/>
      <c r="J13" s="578"/>
    </row>
    <row r="14" spans="1:10" s="570" customFormat="1" ht="12.2" customHeight="1" x14ac:dyDescent="0.2">
      <c r="A14" s="587" t="s">
        <v>768</v>
      </c>
      <c r="B14" s="585">
        <v>1.3049999999999999</v>
      </c>
      <c r="C14" s="588" t="s">
        <v>547</v>
      </c>
      <c r="D14" s="585" t="s">
        <v>547</v>
      </c>
      <c r="E14" s="585">
        <v>1.6</v>
      </c>
      <c r="F14" s="585">
        <v>2.9050000000000002</v>
      </c>
      <c r="G14" s="589">
        <v>0</v>
      </c>
      <c r="J14" s="578"/>
    </row>
    <row r="15" spans="1:10" s="570" customFormat="1" ht="12.75" customHeight="1" x14ac:dyDescent="0.2">
      <c r="A15" s="581" t="s">
        <v>769</v>
      </c>
      <c r="B15" s="590"/>
      <c r="C15" s="591">
        <v>0</v>
      </c>
      <c r="D15" s="591" t="s">
        <v>547</v>
      </c>
      <c r="E15" s="591">
        <v>1.6</v>
      </c>
      <c r="F15" s="591"/>
      <c r="G15" s="591" t="s">
        <v>547</v>
      </c>
    </row>
    <row r="16" spans="1:10" s="570" customFormat="1" ht="21" customHeight="1" x14ac:dyDescent="0.2">
      <c r="A16" s="731" t="s">
        <v>595</v>
      </c>
      <c r="B16" s="731"/>
      <c r="C16" s="731"/>
      <c r="D16" s="731"/>
      <c r="E16" s="731"/>
      <c r="F16" s="731"/>
      <c r="G16" s="731"/>
    </row>
    <row r="17" spans="1:10" s="570" customFormat="1" ht="12.2" customHeight="1" x14ac:dyDescent="0.2">
      <c r="A17" s="515"/>
      <c r="B17" s="513"/>
      <c r="C17" s="513"/>
      <c r="D17" s="513"/>
      <c r="E17" s="513"/>
      <c r="F17" s="513"/>
      <c r="G17" s="513"/>
      <c r="I17" s="572"/>
      <c r="J17" s="578"/>
    </row>
    <row r="18" spans="1:10" ht="12.75" customHeight="1" x14ac:dyDescent="0.2">
      <c r="A18" s="572"/>
      <c r="B18" s="573"/>
      <c r="C18" s="572"/>
      <c r="D18" s="573"/>
      <c r="E18" s="572"/>
      <c r="F18" s="573"/>
      <c r="G18" s="572"/>
    </row>
    <row r="19" spans="1:10" ht="45" customHeight="1" x14ac:dyDescent="0.2">
      <c r="A19" s="572"/>
      <c r="B19" s="573"/>
      <c r="C19" s="572"/>
      <c r="D19" s="573"/>
      <c r="E19" s="572"/>
      <c r="F19" s="573"/>
      <c r="G19" s="572"/>
    </row>
    <row r="20" spans="1:10" x14ac:dyDescent="0.2">
      <c r="A20" s="572"/>
      <c r="B20" s="573"/>
      <c r="C20" s="572"/>
      <c r="D20" s="573"/>
      <c r="E20" s="572"/>
      <c r="F20" s="573"/>
      <c r="G20" s="572"/>
    </row>
    <row r="21" spans="1:10" x14ac:dyDescent="0.2">
      <c r="A21" s="572"/>
      <c r="B21" s="573"/>
      <c r="C21" s="572"/>
      <c r="D21" s="573"/>
      <c r="E21" s="572"/>
      <c r="F21" s="573"/>
      <c r="G21" s="572"/>
    </row>
    <row r="22" spans="1:10" s="570" customFormat="1" x14ac:dyDescent="0.2">
      <c r="A22" s="572"/>
      <c r="B22" s="573"/>
      <c r="C22" s="572"/>
      <c r="D22" s="573"/>
      <c r="E22" s="572"/>
      <c r="F22" s="573"/>
      <c r="G22" s="572"/>
      <c r="J22" s="578"/>
    </row>
    <row r="23" spans="1:10" s="570" customFormat="1" ht="3.2" customHeight="1" x14ac:dyDescent="0.2">
      <c r="A23" s="572"/>
      <c r="B23" s="573"/>
      <c r="C23" s="572"/>
      <c r="D23" s="573"/>
      <c r="E23" s="572"/>
      <c r="F23" s="573"/>
      <c r="G23" s="572"/>
      <c r="J23" s="578"/>
    </row>
    <row r="24" spans="1:10" s="570" customFormat="1" ht="12.2" customHeight="1" x14ac:dyDescent="0.2">
      <c r="A24" s="572"/>
      <c r="B24" s="573"/>
      <c r="C24" s="572"/>
      <c r="D24" s="573"/>
      <c r="E24" s="572"/>
      <c r="F24" s="573"/>
      <c r="G24" s="572"/>
      <c r="J24" s="578"/>
    </row>
    <row r="25" spans="1:10" s="570" customFormat="1" ht="12.2" customHeight="1" x14ac:dyDescent="0.2">
      <c r="A25" s="572"/>
      <c r="B25" s="573"/>
      <c r="C25" s="572"/>
      <c r="D25" s="573"/>
      <c r="E25" s="572"/>
      <c r="F25" s="573"/>
      <c r="G25" s="572"/>
      <c r="J25" s="578"/>
    </row>
    <row r="26" spans="1:10" s="570" customFormat="1" ht="12.2" customHeight="1" x14ac:dyDescent="0.2">
      <c r="A26" s="572"/>
      <c r="B26" s="573"/>
      <c r="C26" s="572"/>
      <c r="D26" s="573"/>
      <c r="E26" s="572"/>
      <c r="F26" s="573"/>
      <c r="G26" s="572"/>
      <c r="H26" s="585"/>
      <c r="I26" s="585"/>
      <c r="J26" s="578"/>
    </row>
    <row r="27" spans="1:10" s="570" customFormat="1" ht="3.2" customHeight="1" x14ac:dyDescent="0.2">
      <c r="A27" s="572"/>
      <c r="B27" s="573"/>
      <c r="C27" s="572"/>
      <c r="D27" s="573"/>
      <c r="E27" s="572"/>
      <c r="F27" s="573"/>
      <c r="G27" s="572"/>
      <c r="J27" s="578"/>
    </row>
    <row r="28" spans="1:10" s="570" customFormat="1" ht="12.2" customHeight="1" x14ac:dyDescent="0.2">
      <c r="A28" s="572"/>
      <c r="B28" s="573"/>
      <c r="C28" s="572"/>
      <c r="D28" s="573"/>
      <c r="E28" s="572"/>
      <c r="F28" s="573"/>
      <c r="G28" s="572"/>
      <c r="J28" s="578"/>
    </row>
    <row r="29" spans="1:10" s="570" customFormat="1" ht="12.2" customHeight="1" x14ac:dyDescent="0.2">
      <c r="A29" s="572"/>
      <c r="B29" s="573"/>
      <c r="C29" s="572"/>
      <c r="D29" s="573"/>
      <c r="E29" s="572"/>
      <c r="F29" s="573"/>
      <c r="G29" s="572"/>
      <c r="J29" s="578"/>
    </row>
    <row r="30" spans="1:10" s="570" customFormat="1" ht="3.2" customHeight="1" x14ac:dyDescent="0.2">
      <c r="A30" s="572"/>
      <c r="B30" s="573"/>
      <c r="C30" s="572"/>
      <c r="D30" s="573"/>
      <c r="E30" s="572"/>
      <c r="F30" s="573"/>
      <c r="G30" s="572"/>
    </row>
    <row r="31" spans="1:10" ht="12.2" customHeight="1" x14ac:dyDescent="0.2">
      <c r="A31" s="572"/>
      <c r="B31" s="573"/>
      <c r="C31" s="572"/>
      <c r="D31" s="573"/>
      <c r="E31" s="572"/>
      <c r="F31" s="573"/>
      <c r="G31" s="572"/>
    </row>
    <row r="32" spans="1:10" s="570" customFormat="1" ht="12.2" customHeight="1" x14ac:dyDescent="0.2">
      <c r="A32" s="572"/>
      <c r="B32" s="573"/>
      <c r="C32" s="572"/>
      <c r="D32" s="573"/>
      <c r="E32" s="572"/>
      <c r="F32" s="573"/>
      <c r="G32" s="572"/>
      <c r="H32" s="585"/>
      <c r="I32" s="585"/>
      <c r="J32" s="578"/>
    </row>
    <row r="33" spans="1:10" s="570" customFormat="1" ht="12.2" customHeight="1" x14ac:dyDescent="0.2">
      <c r="A33" s="572"/>
      <c r="B33" s="573"/>
      <c r="C33" s="572"/>
      <c r="D33" s="573"/>
      <c r="E33" s="572"/>
      <c r="F33" s="573"/>
      <c r="G33" s="572"/>
      <c r="H33" s="585"/>
      <c r="I33" s="585"/>
      <c r="J33" s="578"/>
    </row>
    <row r="34" spans="1:10" s="570" customFormat="1" ht="12.2" customHeight="1" x14ac:dyDescent="0.2">
      <c r="A34" s="572"/>
      <c r="B34" s="573"/>
      <c r="C34" s="572"/>
      <c r="D34" s="573"/>
      <c r="E34" s="572"/>
      <c r="F34" s="573"/>
      <c r="G34" s="572"/>
      <c r="H34" s="585"/>
      <c r="I34" s="585"/>
      <c r="J34" s="578"/>
    </row>
    <row r="35" spans="1:10" s="570" customFormat="1" ht="12.2" customHeight="1" x14ac:dyDescent="0.2">
      <c r="A35" s="572"/>
      <c r="B35" s="573"/>
      <c r="C35" s="572"/>
      <c r="D35" s="573"/>
      <c r="E35" s="572"/>
      <c r="F35" s="573"/>
      <c r="G35" s="572"/>
      <c r="H35" s="585"/>
      <c r="I35" s="585"/>
      <c r="J35" s="578"/>
    </row>
    <row r="36" spans="1:10" ht="12.75" customHeight="1" x14ac:dyDescent="0.2">
      <c r="A36" s="572"/>
      <c r="B36" s="573"/>
      <c r="C36" s="572"/>
      <c r="D36" s="573"/>
      <c r="E36" s="572"/>
      <c r="F36" s="573"/>
      <c r="G36" s="572"/>
    </row>
    <row r="37" spans="1:10" ht="12.75" customHeight="1" x14ac:dyDescent="0.2">
      <c r="A37" s="572"/>
      <c r="B37" s="573"/>
      <c r="C37" s="572"/>
      <c r="D37" s="573"/>
      <c r="E37" s="572"/>
      <c r="F37" s="573"/>
      <c r="G37" s="572"/>
      <c r="J37" s="578"/>
    </row>
    <row r="38" spans="1:10" s="570" customFormat="1" ht="3.2" customHeight="1" x14ac:dyDescent="0.2">
      <c r="A38" s="572"/>
      <c r="B38" s="573"/>
      <c r="C38" s="572"/>
      <c r="D38" s="573"/>
      <c r="E38" s="572"/>
      <c r="F38" s="573"/>
      <c r="G38" s="572"/>
      <c r="J38" s="578"/>
    </row>
    <row r="39" spans="1:10" s="570" customFormat="1" ht="12.2" customHeight="1" x14ac:dyDescent="0.2">
      <c r="A39" s="572"/>
      <c r="B39" s="573"/>
      <c r="C39" s="572"/>
      <c r="D39" s="573"/>
      <c r="E39" s="572"/>
      <c r="F39" s="573"/>
      <c r="G39" s="572"/>
      <c r="J39" s="578"/>
    </row>
    <row r="40" spans="1:10" s="570" customFormat="1" ht="12.2" customHeight="1" x14ac:dyDescent="0.2">
      <c r="A40" s="572"/>
      <c r="B40" s="573"/>
      <c r="C40" s="572"/>
      <c r="D40" s="573"/>
      <c r="E40" s="572"/>
      <c r="F40" s="573"/>
      <c r="G40" s="572"/>
      <c r="J40" s="578"/>
    </row>
    <row r="41" spans="1:10" s="570" customFormat="1" ht="3.2" customHeight="1" x14ac:dyDescent="0.2">
      <c r="A41" s="572"/>
      <c r="B41" s="573"/>
      <c r="C41" s="572"/>
      <c r="D41" s="573"/>
      <c r="E41" s="572"/>
      <c r="F41" s="573"/>
      <c r="G41" s="572"/>
      <c r="J41" s="578"/>
    </row>
    <row r="42" spans="1:10" s="570" customFormat="1" ht="12.2" customHeight="1" x14ac:dyDescent="0.2">
      <c r="A42" s="572"/>
      <c r="B42" s="573"/>
      <c r="C42" s="572"/>
      <c r="D42" s="573"/>
      <c r="E42" s="572"/>
      <c r="F42" s="573"/>
      <c r="G42" s="572"/>
      <c r="J42" s="578"/>
    </row>
    <row r="43" spans="1:10" s="570" customFormat="1" ht="12.2" customHeight="1" x14ac:dyDescent="0.2">
      <c r="A43" s="572"/>
      <c r="B43" s="573"/>
      <c r="C43" s="572"/>
      <c r="D43" s="573"/>
      <c r="E43" s="572"/>
      <c r="F43" s="573"/>
      <c r="G43" s="572"/>
      <c r="J43" s="578"/>
    </row>
    <row r="44" spans="1:10" s="570" customFormat="1" ht="3.2" customHeight="1" x14ac:dyDescent="0.2">
      <c r="A44" s="572"/>
      <c r="B44" s="573"/>
      <c r="C44" s="572"/>
      <c r="D44" s="573"/>
      <c r="E44" s="572"/>
      <c r="F44" s="573"/>
      <c r="G44" s="572"/>
      <c r="J44" s="578"/>
    </row>
    <row r="45" spans="1:10" s="570" customFormat="1" x14ac:dyDescent="0.2">
      <c r="A45" s="572"/>
      <c r="B45" s="573"/>
      <c r="C45" s="572"/>
      <c r="D45" s="573"/>
      <c r="E45" s="572"/>
      <c r="F45" s="573"/>
      <c r="G45" s="572"/>
    </row>
    <row r="46" spans="1:10" s="570" customFormat="1" x14ac:dyDescent="0.2">
      <c r="A46" s="572"/>
      <c r="B46" s="573"/>
      <c r="C46" s="572"/>
      <c r="D46" s="573"/>
      <c r="E46" s="572"/>
      <c r="F46" s="573"/>
      <c r="G46" s="572"/>
    </row>
    <row r="47" spans="1:10" x14ac:dyDescent="0.2">
      <c r="A47" s="572"/>
      <c r="B47" s="573"/>
      <c r="C47" s="572"/>
      <c r="D47" s="573"/>
      <c r="E47" s="572"/>
      <c r="F47" s="573"/>
      <c r="G47" s="572"/>
    </row>
    <row r="48" spans="1:10" x14ac:dyDescent="0.2">
      <c r="A48" s="572"/>
      <c r="B48" s="573"/>
      <c r="C48" s="572"/>
      <c r="D48" s="573"/>
      <c r="E48" s="572"/>
      <c r="F48" s="573"/>
      <c r="G48" s="572"/>
    </row>
    <row r="49" spans="1:7" x14ac:dyDescent="0.2">
      <c r="A49" s="572"/>
      <c r="B49" s="573"/>
      <c r="C49" s="572"/>
      <c r="D49" s="573"/>
      <c r="E49" s="572"/>
      <c r="F49" s="573"/>
      <c r="G49" s="572"/>
    </row>
    <row r="50" spans="1:7" x14ac:dyDescent="0.2">
      <c r="A50" s="572"/>
      <c r="B50" s="573"/>
      <c r="C50" s="572"/>
      <c r="D50" s="573"/>
      <c r="E50" s="572"/>
      <c r="F50" s="573"/>
      <c r="G50" s="572"/>
    </row>
    <row r="51" spans="1:7" x14ac:dyDescent="0.2">
      <c r="A51" s="572"/>
      <c r="B51" s="573"/>
      <c r="C51" s="572"/>
      <c r="D51" s="573"/>
      <c r="E51" s="572"/>
      <c r="F51" s="573"/>
      <c r="G51" s="572"/>
    </row>
    <row r="52" spans="1:7" x14ac:dyDescent="0.2">
      <c r="A52" s="572"/>
      <c r="B52" s="573"/>
      <c r="C52" s="572"/>
      <c r="D52" s="573"/>
      <c r="E52" s="572"/>
      <c r="F52" s="573"/>
      <c r="G52" s="572"/>
    </row>
    <row r="53" spans="1:7" x14ac:dyDescent="0.2">
      <c r="A53" s="572"/>
      <c r="B53" s="573"/>
      <c r="C53" s="572"/>
      <c r="D53" s="573"/>
      <c r="E53" s="572"/>
      <c r="F53" s="573"/>
      <c r="G53" s="572"/>
    </row>
    <row r="54" spans="1:7" x14ac:dyDescent="0.2">
      <c r="A54" s="572"/>
      <c r="B54" s="573"/>
      <c r="C54" s="572"/>
      <c r="D54" s="573"/>
      <c r="E54" s="572"/>
      <c r="F54" s="573"/>
      <c r="G54" s="572"/>
    </row>
    <row r="55" spans="1:7" x14ac:dyDescent="0.2">
      <c r="A55" s="572"/>
      <c r="B55" s="573"/>
      <c r="C55" s="572"/>
      <c r="D55" s="573"/>
      <c r="E55" s="572"/>
      <c r="F55" s="573"/>
      <c r="G55" s="572"/>
    </row>
    <row r="56" spans="1:7" x14ac:dyDescent="0.2">
      <c r="A56" s="572"/>
      <c r="B56" s="573"/>
      <c r="C56" s="572"/>
      <c r="D56" s="573"/>
      <c r="E56" s="572"/>
      <c r="F56" s="573"/>
      <c r="G56" s="572"/>
    </row>
    <row r="57" spans="1:7" x14ac:dyDescent="0.2">
      <c r="A57" s="572"/>
      <c r="B57" s="573"/>
      <c r="C57" s="572"/>
      <c r="D57" s="573"/>
      <c r="E57" s="572"/>
      <c r="F57" s="573"/>
      <c r="G57" s="572"/>
    </row>
    <row r="58" spans="1:7" x14ac:dyDescent="0.2">
      <c r="A58" s="572"/>
      <c r="B58" s="573"/>
      <c r="C58" s="572"/>
      <c r="D58" s="573"/>
      <c r="E58" s="572"/>
      <c r="F58" s="573"/>
      <c r="G58" s="572"/>
    </row>
    <row r="59" spans="1:7" x14ac:dyDescent="0.2">
      <c r="A59" s="572"/>
      <c r="B59" s="573"/>
      <c r="C59" s="572"/>
      <c r="D59" s="573"/>
      <c r="E59" s="572"/>
      <c r="F59" s="573"/>
      <c r="G59" s="572"/>
    </row>
    <row r="60" spans="1:7" x14ac:dyDescent="0.2">
      <c r="A60" s="572"/>
      <c r="B60" s="573"/>
      <c r="C60" s="572"/>
      <c r="D60" s="573"/>
      <c r="E60" s="572"/>
      <c r="F60" s="573"/>
      <c r="G60" s="572"/>
    </row>
    <row r="61" spans="1:7" x14ac:dyDescent="0.2">
      <c r="A61" s="572"/>
      <c r="B61" s="573"/>
      <c r="C61" s="572"/>
      <c r="D61" s="573"/>
      <c r="E61" s="572"/>
      <c r="F61" s="573"/>
      <c r="G61" s="572"/>
    </row>
    <row r="62" spans="1:7" x14ac:dyDescent="0.2">
      <c r="A62" s="572"/>
      <c r="B62" s="573"/>
      <c r="C62" s="572"/>
      <c r="D62" s="573"/>
      <c r="E62" s="572"/>
      <c r="F62" s="573"/>
      <c r="G62" s="572"/>
    </row>
    <row r="63" spans="1:7" x14ac:dyDescent="0.2">
      <c r="A63" s="572"/>
      <c r="B63" s="573"/>
      <c r="C63" s="572"/>
      <c r="D63" s="573"/>
      <c r="E63" s="572"/>
      <c r="F63" s="573"/>
      <c r="G63" s="572"/>
    </row>
    <row r="64" spans="1:7" x14ac:dyDescent="0.2">
      <c r="A64" s="572"/>
      <c r="B64" s="573"/>
      <c r="C64" s="572"/>
      <c r="D64" s="573"/>
      <c r="E64" s="572"/>
      <c r="F64" s="573"/>
      <c r="G64" s="572"/>
    </row>
    <row r="65" spans="1:7" x14ac:dyDescent="0.2">
      <c r="A65" s="572"/>
      <c r="B65" s="573"/>
      <c r="C65" s="572"/>
      <c r="D65" s="573"/>
      <c r="E65" s="572"/>
      <c r="F65" s="573"/>
      <c r="G65" s="572"/>
    </row>
    <row r="66" spans="1:7" x14ac:dyDescent="0.2">
      <c r="A66" s="572"/>
      <c r="B66" s="573"/>
      <c r="C66" s="572"/>
      <c r="D66" s="573"/>
      <c r="E66" s="572"/>
      <c r="F66" s="573"/>
      <c r="G66" s="572"/>
    </row>
    <row r="67" spans="1:7" x14ac:dyDescent="0.2">
      <c r="A67" s="572"/>
      <c r="B67" s="573"/>
      <c r="C67" s="572"/>
      <c r="D67" s="573"/>
      <c r="E67" s="572"/>
      <c r="F67" s="573"/>
      <c r="G67" s="572"/>
    </row>
    <row r="68" spans="1:7" x14ac:dyDescent="0.2">
      <c r="A68" s="572"/>
      <c r="B68" s="573"/>
      <c r="C68" s="572"/>
      <c r="D68" s="573"/>
      <c r="E68" s="572"/>
      <c r="F68" s="573"/>
      <c r="G68" s="572"/>
    </row>
    <row r="69" spans="1:7" x14ac:dyDescent="0.2">
      <c r="G69" s="570"/>
    </row>
    <row r="70" spans="1:7" x14ac:dyDescent="0.2">
      <c r="G70" s="570"/>
    </row>
    <row r="71" spans="1:7" x14ac:dyDescent="0.2">
      <c r="G71" s="570"/>
    </row>
    <row r="72" spans="1:7" x14ac:dyDescent="0.2">
      <c r="G72" s="570"/>
    </row>
    <row r="73" spans="1:7" x14ac:dyDescent="0.2">
      <c r="G73" s="570"/>
    </row>
    <row r="74" spans="1:7" x14ac:dyDescent="0.2">
      <c r="G74" s="570"/>
    </row>
    <row r="75" spans="1:7" x14ac:dyDescent="0.2">
      <c r="G75" s="570"/>
    </row>
    <row r="76" spans="1:7" x14ac:dyDescent="0.2">
      <c r="G76" s="570"/>
    </row>
    <row r="77" spans="1:7" x14ac:dyDescent="0.2">
      <c r="G77" s="570"/>
    </row>
    <row r="78" spans="1:7" x14ac:dyDescent="0.2">
      <c r="G78" s="570"/>
    </row>
    <row r="79" spans="1:7" x14ac:dyDescent="0.2">
      <c r="G79" s="570"/>
    </row>
    <row r="80" spans="1:7" x14ac:dyDescent="0.2">
      <c r="G80" s="570"/>
    </row>
    <row r="81" spans="7:7" x14ac:dyDescent="0.2">
      <c r="G81" s="570"/>
    </row>
    <row r="82" spans="7:7" x14ac:dyDescent="0.2">
      <c r="G82" s="570"/>
    </row>
    <row r="83" spans="7:7" x14ac:dyDescent="0.2">
      <c r="G83" s="570"/>
    </row>
    <row r="84" spans="7:7" x14ac:dyDescent="0.2">
      <c r="G84" s="570"/>
    </row>
    <row r="85" spans="7:7" x14ac:dyDescent="0.2">
      <c r="G85" s="570"/>
    </row>
    <row r="86" spans="7:7" x14ac:dyDescent="0.2">
      <c r="G86" s="570"/>
    </row>
    <row r="87" spans="7:7" x14ac:dyDescent="0.2">
      <c r="G87" s="570"/>
    </row>
    <row r="88" spans="7:7" x14ac:dyDescent="0.2">
      <c r="G88" s="570"/>
    </row>
    <row r="89" spans="7:7" x14ac:dyDescent="0.2">
      <c r="G89" s="570"/>
    </row>
    <row r="90" spans="7:7" x14ac:dyDescent="0.2">
      <c r="G90" s="570"/>
    </row>
    <row r="91" spans="7:7" x14ac:dyDescent="0.2">
      <c r="G91" s="570"/>
    </row>
    <row r="92" spans="7:7" x14ac:dyDescent="0.2">
      <c r="G92" s="570"/>
    </row>
    <row r="93" spans="7:7" x14ac:dyDescent="0.2">
      <c r="G93" s="570"/>
    </row>
    <row r="94" spans="7:7" x14ac:dyDescent="0.2">
      <c r="G94" s="570"/>
    </row>
    <row r="95" spans="7:7" x14ac:dyDescent="0.2">
      <c r="G95" s="570"/>
    </row>
    <row r="96" spans="7:7" x14ac:dyDescent="0.2">
      <c r="G96" s="570"/>
    </row>
    <row r="97" spans="7:7" x14ac:dyDescent="0.2">
      <c r="G97" s="570"/>
    </row>
    <row r="98" spans="7:7" x14ac:dyDescent="0.2">
      <c r="G98" s="570"/>
    </row>
    <row r="99" spans="7:7" x14ac:dyDescent="0.2">
      <c r="G99" s="570"/>
    </row>
    <row r="100" spans="7:7" x14ac:dyDescent="0.2">
      <c r="G100" s="570"/>
    </row>
    <row r="101" spans="7:7" x14ac:dyDescent="0.2">
      <c r="G101" s="570"/>
    </row>
    <row r="102" spans="7:7" x14ac:dyDescent="0.2">
      <c r="G102" s="570"/>
    </row>
    <row r="103" spans="7:7" x14ac:dyDescent="0.2">
      <c r="G103" s="570"/>
    </row>
    <row r="104" spans="7:7" x14ac:dyDescent="0.2">
      <c r="G104" s="570"/>
    </row>
    <row r="105" spans="7:7" x14ac:dyDescent="0.2">
      <c r="G105" s="570"/>
    </row>
    <row r="106" spans="7:7" x14ac:dyDescent="0.2">
      <c r="G106" s="570"/>
    </row>
    <row r="107" spans="7:7" x14ac:dyDescent="0.2">
      <c r="G107" s="570"/>
    </row>
    <row r="108" spans="7:7" x14ac:dyDescent="0.2">
      <c r="G108" s="570"/>
    </row>
    <row r="109" spans="7:7" x14ac:dyDescent="0.2">
      <c r="G109" s="570"/>
    </row>
    <row r="110" spans="7:7" x14ac:dyDescent="0.2">
      <c r="G110" s="570"/>
    </row>
    <row r="111" spans="7:7" x14ac:dyDescent="0.2">
      <c r="G111" s="570"/>
    </row>
    <row r="112" spans="7:7" x14ac:dyDescent="0.2">
      <c r="G112" s="570"/>
    </row>
    <row r="113" spans="7:7" x14ac:dyDescent="0.2">
      <c r="G113" s="570"/>
    </row>
    <row r="114" spans="7:7" x14ac:dyDescent="0.2">
      <c r="G114" s="570"/>
    </row>
    <row r="115" spans="7:7" x14ac:dyDescent="0.2">
      <c r="G115" s="570"/>
    </row>
    <row r="116" spans="7:7" x14ac:dyDescent="0.2">
      <c r="G116" s="570"/>
    </row>
    <row r="117" spans="7:7" x14ac:dyDescent="0.2">
      <c r="G117" s="570"/>
    </row>
    <row r="118" spans="7:7" x14ac:dyDescent="0.2">
      <c r="G118" s="570"/>
    </row>
    <row r="119" spans="7:7" x14ac:dyDescent="0.2">
      <c r="G119" s="570"/>
    </row>
    <row r="120" spans="7:7" x14ac:dyDescent="0.2">
      <c r="G120" s="570"/>
    </row>
    <row r="121" spans="7:7" x14ac:dyDescent="0.2">
      <c r="G121" s="570"/>
    </row>
    <row r="122" spans="7:7" x14ac:dyDescent="0.2">
      <c r="G122" s="570"/>
    </row>
    <row r="123" spans="7:7" x14ac:dyDescent="0.2">
      <c r="G123" s="570"/>
    </row>
    <row r="124" spans="7:7" x14ac:dyDescent="0.2">
      <c r="G124" s="570"/>
    </row>
    <row r="125" spans="7:7" x14ac:dyDescent="0.2">
      <c r="G125" s="570"/>
    </row>
    <row r="126" spans="7:7" x14ac:dyDescent="0.2">
      <c r="G126" s="570"/>
    </row>
    <row r="127" spans="7:7" x14ac:dyDescent="0.2">
      <c r="G127" s="570"/>
    </row>
    <row r="128" spans="7:7" x14ac:dyDescent="0.2">
      <c r="G128" s="570"/>
    </row>
    <row r="129" spans="7:7" x14ac:dyDescent="0.2">
      <c r="G129" s="570"/>
    </row>
    <row r="130" spans="7:7" x14ac:dyDescent="0.2">
      <c r="G130" s="570"/>
    </row>
    <row r="131" spans="7:7" x14ac:dyDescent="0.2">
      <c r="G131" s="570"/>
    </row>
    <row r="132" spans="7:7" x14ac:dyDescent="0.2">
      <c r="G132" s="570"/>
    </row>
    <row r="133" spans="7:7" x14ac:dyDescent="0.2">
      <c r="G133" s="570"/>
    </row>
    <row r="134" spans="7:7" x14ac:dyDescent="0.2">
      <c r="G134" s="570"/>
    </row>
    <row r="135" spans="7:7" x14ac:dyDescent="0.2">
      <c r="G135" s="570"/>
    </row>
    <row r="136" spans="7:7" x14ac:dyDescent="0.2">
      <c r="G136" s="570"/>
    </row>
    <row r="137" spans="7:7" x14ac:dyDescent="0.2">
      <c r="G137" s="570"/>
    </row>
    <row r="138" spans="7:7" x14ac:dyDescent="0.2">
      <c r="G138" s="570"/>
    </row>
    <row r="139" spans="7:7" x14ac:dyDescent="0.2">
      <c r="G139" s="570"/>
    </row>
    <row r="140" spans="7:7" x14ac:dyDescent="0.2">
      <c r="G140" s="570"/>
    </row>
    <row r="141" spans="7:7" x14ac:dyDescent="0.2">
      <c r="G141" s="570"/>
    </row>
    <row r="142" spans="7:7" x14ac:dyDescent="0.2">
      <c r="G142" s="570"/>
    </row>
    <row r="143" spans="7:7" x14ac:dyDescent="0.2">
      <c r="G143" s="570"/>
    </row>
    <row r="144" spans="7:7" x14ac:dyDescent="0.2">
      <c r="G144" s="570"/>
    </row>
    <row r="145" spans="7:7" x14ac:dyDescent="0.2">
      <c r="G145" s="570"/>
    </row>
  </sheetData>
  <mergeCells count="9">
    <mergeCell ref="A16:G16"/>
    <mergeCell ref="A3:G3"/>
    <mergeCell ref="A4:G4"/>
    <mergeCell ref="B6:B8"/>
    <mergeCell ref="C6:C8"/>
    <mergeCell ref="D6:E6"/>
    <mergeCell ref="F6:F8"/>
    <mergeCell ref="E7:E8"/>
    <mergeCell ref="G7:G8"/>
  </mergeCells>
  <pageMargins left="0.75" right="0.75" top="1" bottom="1" header="0.5" footer="0.5"/>
  <pageSetup paperSize="9" scale="90" orientation="portrait"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H198"/>
  <sheetViews>
    <sheetView showGridLines="0" zoomScaleNormal="100" workbookViewId="0"/>
  </sheetViews>
  <sheetFormatPr defaultColWidth="9.140625" defaultRowHeight="11.25" x14ac:dyDescent="0.2"/>
  <cols>
    <col min="1" max="1" width="55.42578125" style="515" customWidth="1"/>
    <col min="2" max="2" width="9.7109375" style="515" customWidth="1"/>
    <col min="3" max="4" width="9.7109375" style="513" customWidth="1"/>
    <col min="5" max="16384" width="9.140625" style="513"/>
  </cols>
  <sheetData>
    <row r="1" spans="1:5" ht="12.75" x14ac:dyDescent="0.2">
      <c r="A1" s="512" t="s">
        <v>770</v>
      </c>
    </row>
    <row r="2" spans="1:5" ht="12.75" x14ac:dyDescent="0.2">
      <c r="A2" s="512"/>
    </row>
    <row r="3" spans="1:5" ht="15.75" x14ac:dyDescent="0.25">
      <c r="A3" s="728" t="s">
        <v>771</v>
      </c>
      <c r="B3" s="728"/>
      <c r="C3" s="722"/>
      <c r="D3" s="722"/>
    </row>
    <row r="4" spans="1:5" s="656" customFormat="1" ht="14.25" x14ac:dyDescent="0.2">
      <c r="A4" s="740" t="s">
        <v>772</v>
      </c>
      <c r="B4" s="740"/>
      <c r="C4" s="740"/>
      <c r="D4" s="740"/>
    </row>
    <row r="5" spans="1:5" x14ac:dyDescent="0.2">
      <c r="A5" s="724"/>
      <c r="B5" s="517"/>
      <c r="C5" s="543">
        <v>2017</v>
      </c>
      <c r="D5" s="517">
        <v>2016</v>
      </c>
    </row>
    <row r="6" spans="1:5" x14ac:dyDescent="0.2">
      <c r="A6" s="725"/>
      <c r="B6" s="521"/>
      <c r="C6" s="544" t="s">
        <v>0</v>
      </c>
      <c r="D6" s="521" t="s">
        <v>0</v>
      </c>
    </row>
    <row r="7" spans="1:5" x14ac:dyDescent="0.2">
      <c r="B7" s="545"/>
      <c r="C7" s="520"/>
      <c r="D7" s="523"/>
    </row>
    <row r="8" spans="1:5" x14ac:dyDescent="0.2">
      <c r="A8" s="559" t="s">
        <v>773</v>
      </c>
      <c r="B8" s="592"/>
      <c r="C8" s="530">
        <v>20</v>
      </c>
      <c r="D8" s="593">
        <v>20</v>
      </c>
    </row>
    <row r="9" spans="1:5" x14ac:dyDescent="0.2">
      <c r="A9" s="515" t="s">
        <v>774</v>
      </c>
      <c r="B9" s="545"/>
      <c r="C9" s="536" t="s">
        <v>775</v>
      </c>
      <c r="D9" s="594" t="s">
        <v>775</v>
      </c>
    </row>
    <row r="10" spans="1:5" x14ac:dyDescent="0.2">
      <c r="A10" s="515" t="s">
        <v>776</v>
      </c>
      <c r="B10" s="545"/>
      <c r="C10" s="526">
        <v>0</v>
      </c>
      <c r="D10" s="595">
        <v>0</v>
      </c>
      <c r="E10" s="596"/>
    </row>
    <row r="11" spans="1:5" ht="3.2" customHeight="1" x14ac:dyDescent="0.2">
      <c r="B11" s="545"/>
      <c r="C11" s="526"/>
      <c r="D11" s="595">
        <v>88</v>
      </c>
    </row>
    <row r="12" spans="1:5" x14ac:dyDescent="0.2">
      <c r="A12" s="547" t="s">
        <v>777</v>
      </c>
      <c r="B12" s="597"/>
      <c r="C12" s="534">
        <v>21</v>
      </c>
      <c r="D12" s="598">
        <v>20</v>
      </c>
    </row>
    <row r="13" spans="1:5" s="541" customFormat="1" ht="18" customHeight="1" x14ac:dyDescent="0.2">
      <c r="A13" s="741" t="s">
        <v>818</v>
      </c>
      <c r="B13" s="727"/>
      <c r="C13" s="727"/>
      <c r="D13" s="727"/>
    </row>
    <row r="14" spans="1:5" ht="15.75" customHeight="1" x14ac:dyDescent="0.2">
      <c r="A14" s="599" t="s">
        <v>778</v>
      </c>
      <c r="B14" s="599"/>
      <c r="C14" s="511"/>
      <c r="D14" s="511"/>
    </row>
    <row r="17" spans="1:8" ht="15" x14ac:dyDescent="0.2">
      <c r="A17" s="600"/>
    </row>
    <row r="18" spans="1:8" s="515" customFormat="1" ht="125.25" customHeight="1" x14ac:dyDescent="0.2">
      <c r="A18" s="600"/>
      <c r="C18" s="513"/>
      <c r="D18" s="513"/>
      <c r="E18" s="513"/>
      <c r="F18" s="513"/>
      <c r="G18" s="513"/>
      <c r="H18" s="513"/>
    </row>
    <row r="109" spans="6:8" x14ac:dyDescent="0.2">
      <c r="F109" s="513">
        <v>2.7</v>
      </c>
      <c r="H109" s="513">
        <v>2.7</v>
      </c>
    </row>
    <row r="198" spans="8:8" x14ac:dyDescent="0.2">
      <c r="H198" s="513">
        <v>324</v>
      </c>
    </row>
  </sheetData>
  <mergeCells count="4">
    <mergeCell ref="A3:D3"/>
    <mergeCell ref="A4:D4"/>
    <mergeCell ref="A5:A6"/>
    <mergeCell ref="A13:D13"/>
  </mergeCells>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41"/>
  <sheetViews>
    <sheetView showGridLines="0" workbookViewId="0"/>
  </sheetViews>
  <sheetFormatPr defaultRowHeight="12.75" x14ac:dyDescent="0.2"/>
  <cols>
    <col min="1" max="1" width="33.140625" bestFit="1" customWidth="1"/>
    <col min="2" max="2" width="11.5703125" bestFit="1" customWidth="1"/>
  </cols>
  <sheetData>
    <row r="1" spans="1:7" x14ac:dyDescent="0.2">
      <c r="A1" s="647" t="s">
        <v>642</v>
      </c>
    </row>
    <row r="3" spans="1:7" ht="18.75" x14ac:dyDescent="0.2">
      <c r="A3" s="688" t="s">
        <v>808</v>
      </c>
      <c r="B3" s="688"/>
      <c r="C3" s="688"/>
      <c r="D3" s="688"/>
      <c r="E3" s="688"/>
      <c r="F3" s="688"/>
      <c r="G3" s="688"/>
    </row>
    <row r="4" spans="1:7" ht="14.25" x14ac:dyDescent="0.2">
      <c r="A4" s="689" t="s">
        <v>643</v>
      </c>
      <c r="B4" s="689"/>
      <c r="C4" s="689"/>
      <c r="D4" s="689"/>
      <c r="E4" s="689"/>
      <c r="F4" s="689"/>
      <c r="G4" s="689"/>
    </row>
    <row r="29" spans="1:3" x14ac:dyDescent="0.2">
      <c r="A29" s="5" t="s">
        <v>644</v>
      </c>
    </row>
    <row r="31" spans="1:3" x14ac:dyDescent="0.2">
      <c r="A31" s="5"/>
      <c r="B31" s="5"/>
      <c r="C31" s="5"/>
    </row>
    <row r="32" spans="1:3" x14ac:dyDescent="0.2">
      <c r="A32" s="462" t="s">
        <v>629</v>
      </c>
      <c r="B32" s="479">
        <v>43070</v>
      </c>
      <c r="C32" s="15" t="s">
        <v>648</v>
      </c>
    </row>
    <row r="33" spans="1:3" x14ac:dyDescent="0.2">
      <c r="A33" s="5"/>
      <c r="B33" s="5"/>
      <c r="C33" s="5"/>
    </row>
    <row r="34" spans="1:3" x14ac:dyDescent="0.2">
      <c r="A34" s="480" t="s">
        <v>645</v>
      </c>
      <c r="B34" s="481">
        <v>1010.89</v>
      </c>
      <c r="C34" s="482">
        <v>7.2336748390564765</v>
      </c>
    </row>
    <row r="35" spans="1:3" x14ac:dyDescent="0.2">
      <c r="A35" s="480" t="s">
        <v>31</v>
      </c>
      <c r="B35" s="481">
        <v>362.55000000000109</v>
      </c>
      <c r="C35" s="482">
        <v>2.5943167039934449</v>
      </c>
    </row>
    <row r="36" spans="1:3" x14ac:dyDescent="0.2">
      <c r="A36" s="480" t="s">
        <v>646</v>
      </c>
      <c r="B36" s="483">
        <v>1127.5150000000001</v>
      </c>
      <c r="C36" s="482">
        <v>8.0682140353141936</v>
      </c>
    </row>
    <row r="37" spans="1:3" x14ac:dyDescent="0.2">
      <c r="A37" s="484" t="s">
        <v>634</v>
      </c>
      <c r="B37" s="481">
        <v>2514.9699999999998</v>
      </c>
      <c r="C37" s="482">
        <v>17.996493396889736</v>
      </c>
    </row>
    <row r="38" spans="1:3" x14ac:dyDescent="0.2">
      <c r="A38" s="484" t="s">
        <v>647</v>
      </c>
      <c r="B38" s="481">
        <v>3054.2299999999996</v>
      </c>
      <c r="C38" s="482">
        <v>21.855302459903118</v>
      </c>
    </row>
    <row r="39" spans="1:3" x14ac:dyDescent="0.2">
      <c r="A39" s="484" t="s">
        <v>636</v>
      </c>
      <c r="B39" s="481">
        <v>1203.2349999999999</v>
      </c>
      <c r="C39" s="482">
        <v>8.610047329553284</v>
      </c>
    </row>
    <row r="40" spans="1:3" x14ac:dyDescent="0.2">
      <c r="A40" s="480" t="s">
        <v>9</v>
      </c>
      <c r="B40" s="481">
        <v>4701.3879999999999</v>
      </c>
      <c r="C40" s="482">
        <v>33.641951235289746</v>
      </c>
    </row>
    <row r="41" spans="1:3" x14ac:dyDescent="0.2">
      <c r="A41" s="480" t="s">
        <v>32</v>
      </c>
      <c r="B41" s="481">
        <v>13974.778</v>
      </c>
      <c r="C41" s="482">
        <v>100</v>
      </c>
    </row>
  </sheetData>
  <mergeCells count="2">
    <mergeCell ref="A3:G3"/>
    <mergeCell ref="A4:G4"/>
  </mergeCells>
  <pageMargins left="0.7" right="0.7" top="0.75" bottom="0.75" header="0.3" footer="0.3"/>
  <pageSetup paperSize="9"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G180"/>
  <sheetViews>
    <sheetView showGridLines="0" zoomScaleNormal="100" workbookViewId="0"/>
  </sheetViews>
  <sheetFormatPr defaultColWidth="9.140625" defaultRowHeight="11.25" x14ac:dyDescent="0.2"/>
  <cols>
    <col min="1" max="1" width="55.42578125" style="515" customWidth="1"/>
    <col min="2" max="3" width="9.7109375" style="513" customWidth="1"/>
    <col min="4" max="16384" width="9.140625" style="513"/>
  </cols>
  <sheetData>
    <row r="1" spans="1:4" ht="12.75" x14ac:dyDescent="0.2">
      <c r="A1" s="512" t="s">
        <v>779</v>
      </c>
    </row>
    <row r="2" spans="1:4" ht="12.75" x14ac:dyDescent="0.2">
      <c r="A2" s="512"/>
    </row>
    <row r="3" spans="1:4" ht="15.75" x14ac:dyDescent="0.25">
      <c r="A3" s="728" t="s">
        <v>780</v>
      </c>
      <c r="B3" s="722"/>
      <c r="C3" s="722"/>
      <c r="D3" s="742"/>
    </row>
    <row r="4" spans="1:4" s="656" customFormat="1" ht="14.25" x14ac:dyDescent="0.2">
      <c r="A4" s="740" t="s">
        <v>772</v>
      </c>
      <c r="B4" s="740"/>
      <c r="C4" s="740"/>
      <c r="D4" s="740"/>
    </row>
    <row r="5" spans="1:4" x14ac:dyDescent="0.2">
      <c r="A5" s="724"/>
      <c r="B5" s="517"/>
      <c r="C5" s="543">
        <v>2017</v>
      </c>
      <c r="D5" s="517">
        <v>2016</v>
      </c>
    </row>
    <row r="6" spans="1:4" x14ac:dyDescent="0.2">
      <c r="A6" s="725"/>
      <c r="B6" s="521"/>
      <c r="C6" s="544" t="s">
        <v>0</v>
      </c>
      <c r="D6" s="521" t="s">
        <v>0</v>
      </c>
    </row>
    <row r="7" spans="1:4" ht="3.2" customHeight="1" x14ac:dyDescent="0.2">
      <c r="B7" s="545"/>
      <c r="C7" s="520"/>
      <c r="D7" s="523"/>
    </row>
    <row r="8" spans="1:4" x14ac:dyDescent="0.2">
      <c r="A8" s="559" t="s">
        <v>773</v>
      </c>
      <c r="B8" s="601"/>
      <c r="C8" s="530">
        <v>219</v>
      </c>
      <c r="D8" s="593">
        <v>0</v>
      </c>
    </row>
    <row r="9" spans="1:4" x14ac:dyDescent="0.2">
      <c r="A9" s="515" t="s">
        <v>774</v>
      </c>
      <c r="B9" s="545"/>
      <c r="C9" s="526">
        <v>3</v>
      </c>
      <c r="D9" s="595">
        <v>493</v>
      </c>
    </row>
    <row r="10" spans="1:4" x14ac:dyDescent="0.2">
      <c r="A10" s="515" t="s">
        <v>776</v>
      </c>
      <c r="B10" s="545"/>
      <c r="C10" s="526">
        <v>161</v>
      </c>
      <c r="D10" s="595">
        <v>95</v>
      </c>
    </row>
    <row r="11" spans="1:4" ht="3.2" customHeight="1" x14ac:dyDescent="0.2">
      <c r="B11" s="545"/>
      <c r="C11" s="526"/>
      <c r="D11" s="595"/>
    </row>
    <row r="12" spans="1:4" x14ac:dyDescent="0.2">
      <c r="A12" s="547" t="s">
        <v>777</v>
      </c>
      <c r="B12" s="597"/>
      <c r="C12" s="534">
        <v>61</v>
      </c>
      <c r="D12" s="598">
        <v>398</v>
      </c>
    </row>
    <row r="14" spans="1:4" x14ac:dyDescent="0.2">
      <c r="A14" s="599" t="s">
        <v>778</v>
      </c>
      <c r="B14" s="599"/>
      <c r="C14" s="511"/>
      <c r="D14" s="511"/>
    </row>
    <row r="18" spans="1:3" x14ac:dyDescent="0.2">
      <c r="A18" s="515" t="s">
        <v>781</v>
      </c>
    </row>
    <row r="19" spans="1:3" ht="39" customHeight="1" x14ac:dyDescent="0.2">
      <c r="A19" s="600"/>
    </row>
    <row r="20" spans="1:3" ht="172.5" customHeight="1" x14ac:dyDescent="0.2">
      <c r="A20" s="600"/>
    </row>
    <row r="27" spans="1:3" x14ac:dyDescent="0.2">
      <c r="A27" s="602"/>
      <c r="B27" s="603"/>
      <c r="C27" s="603"/>
    </row>
    <row r="28" spans="1:3" x14ac:dyDescent="0.2">
      <c r="A28" s="602"/>
      <c r="B28" s="603"/>
      <c r="C28" s="603"/>
    </row>
    <row r="29" spans="1:3" x14ac:dyDescent="0.2">
      <c r="A29" s="604"/>
      <c r="B29" s="604"/>
      <c r="C29" s="603"/>
    </row>
    <row r="30" spans="1:3" x14ac:dyDescent="0.2">
      <c r="A30" s="604"/>
      <c r="B30" s="604"/>
      <c r="C30" s="603"/>
    </row>
    <row r="31" spans="1:3" x14ac:dyDescent="0.2">
      <c r="A31" s="605"/>
      <c r="B31" s="605"/>
      <c r="C31" s="603"/>
    </row>
    <row r="32" spans="1:3" x14ac:dyDescent="0.2">
      <c r="A32" s="606"/>
      <c r="B32" s="606"/>
      <c r="C32" s="603"/>
    </row>
    <row r="33" spans="1:3" x14ac:dyDescent="0.2">
      <c r="A33" s="607"/>
      <c r="B33" s="607"/>
      <c r="C33" s="603"/>
    </row>
    <row r="34" spans="1:3" x14ac:dyDescent="0.2">
      <c r="A34" s="607"/>
      <c r="B34" s="607"/>
      <c r="C34" s="603"/>
    </row>
    <row r="35" spans="1:3" x14ac:dyDescent="0.2">
      <c r="A35" s="607"/>
      <c r="B35" s="607"/>
      <c r="C35" s="603"/>
    </row>
    <row r="36" spans="1:3" x14ac:dyDescent="0.2">
      <c r="A36" s="608"/>
      <c r="B36" s="608"/>
      <c r="C36" s="603"/>
    </row>
    <row r="37" spans="1:3" x14ac:dyDescent="0.2">
      <c r="A37" s="602"/>
      <c r="B37" s="603"/>
      <c r="C37" s="603"/>
    </row>
    <row r="38" spans="1:3" x14ac:dyDescent="0.2">
      <c r="A38" s="602"/>
      <c r="B38" s="603"/>
      <c r="C38" s="603"/>
    </row>
    <row r="91" spans="5:7" x14ac:dyDescent="0.2">
      <c r="E91" s="513">
        <v>2.7</v>
      </c>
      <c r="G91" s="513">
        <v>2.7</v>
      </c>
    </row>
    <row r="180" spans="7:7" x14ac:dyDescent="0.2">
      <c r="G180" s="513">
        <v>324</v>
      </c>
    </row>
  </sheetData>
  <mergeCells count="3">
    <mergeCell ref="A3:D3"/>
    <mergeCell ref="A4:D4"/>
    <mergeCell ref="A5:A6"/>
  </mergeCells>
  <pageMargins left="0.75" right="0.75" top="1" bottom="1" header="0.5" footer="0.5"/>
  <pageSetup paperSize="9" orientation="portrait"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G196"/>
  <sheetViews>
    <sheetView showGridLines="0" zoomScaleNormal="100" workbookViewId="0">
      <selection activeCell="A4" sqref="A4:D4"/>
    </sheetView>
  </sheetViews>
  <sheetFormatPr defaultColWidth="9.140625" defaultRowHeight="11.25" x14ac:dyDescent="0.2"/>
  <cols>
    <col min="1" max="1" width="55.42578125" style="515" customWidth="1"/>
    <col min="2" max="3" width="9.7109375" style="513" customWidth="1"/>
    <col min="4" max="16384" width="9.140625" style="513"/>
  </cols>
  <sheetData>
    <row r="1" spans="1:4" ht="12.75" x14ac:dyDescent="0.2">
      <c r="A1" s="512" t="s">
        <v>782</v>
      </c>
    </row>
    <row r="2" spans="1:4" ht="12.75" x14ac:dyDescent="0.2">
      <c r="A2" s="512"/>
    </row>
    <row r="3" spans="1:4" ht="15.75" x14ac:dyDescent="0.25">
      <c r="A3" s="728" t="s">
        <v>783</v>
      </c>
      <c r="B3" s="722"/>
      <c r="C3" s="722"/>
      <c r="D3" s="742"/>
    </row>
    <row r="4" spans="1:4" s="656" customFormat="1" ht="17.45" customHeight="1" x14ac:dyDescent="0.2">
      <c r="A4" s="740" t="s">
        <v>772</v>
      </c>
      <c r="B4" s="740"/>
      <c r="C4" s="740"/>
      <c r="D4" s="740"/>
    </row>
    <row r="5" spans="1:4" x14ac:dyDescent="0.2">
      <c r="A5" s="724"/>
      <c r="B5" s="517"/>
      <c r="C5" s="543">
        <v>2017</v>
      </c>
      <c r="D5" s="517">
        <v>2016</v>
      </c>
    </row>
    <row r="6" spans="1:4" x14ac:dyDescent="0.2">
      <c r="A6" s="725"/>
      <c r="B6" s="521"/>
      <c r="C6" s="544" t="s">
        <v>0</v>
      </c>
      <c r="D6" s="521" t="s">
        <v>0</v>
      </c>
    </row>
    <row r="7" spans="1:4" ht="3.2" customHeight="1" x14ac:dyDescent="0.2">
      <c r="B7" s="545"/>
      <c r="C7" s="520"/>
      <c r="D7" s="523"/>
    </row>
    <row r="8" spans="1:4" x14ac:dyDescent="0.2">
      <c r="A8" s="559" t="s">
        <v>773</v>
      </c>
      <c r="B8" s="601"/>
      <c r="C8" s="530">
        <v>348</v>
      </c>
      <c r="D8" s="593">
        <v>293</v>
      </c>
    </row>
    <row r="9" spans="1:4" x14ac:dyDescent="0.2">
      <c r="A9" s="515" t="s">
        <v>774</v>
      </c>
      <c r="B9" s="545"/>
      <c r="C9" s="526">
        <v>60</v>
      </c>
      <c r="D9" s="595">
        <v>62</v>
      </c>
    </row>
    <row r="10" spans="1:4" x14ac:dyDescent="0.2">
      <c r="A10" s="515" t="s">
        <v>776</v>
      </c>
      <c r="B10" s="545"/>
      <c r="C10" s="526">
        <v>27</v>
      </c>
      <c r="D10" s="595">
        <v>15</v>
      </c>
    </row>
    <row r="11" spans="1:4" ht="3.2" customHeight="1" x14ac:dyDescent="0.2">
      <c r="B11" s="545"/>
      <c r="C11" s="526"/>
      <c r="D11" s="595">
        <v>264</v>
      </c>
    </row>
    <row r="12" spans="1:4" x14ac:dyDescent="0.2">
      <c r="A12" s="547" t="s">
        <v>777</v>
      </c>
      <c r="B12" s="597"/>
      <c r="C12" s="534">
        <v>381</v>
      </c>
      <c r="D12" s="598">
        <v>340</v>
      </c>
    </row>
    <row r="13" spans="1:4" ht="6.75" customHeight="1" x14ac:dyDescent="0.2"/>
    <row r="14" spans="1:4" x14ac:dyDescent="0.2">
      <c r="A14" s="599" t="s">
        <v>778</v>
      </c>
      <c r="B14" s="599"/>
      <c r="C14" s="511"/>
      <c r="D14" s="511"/>
    </row>
    <row r="17" spans="1:1" ht="15" x14ac:dyDescent="0.2">
      <c r="A17" s="600"/>
    </row>
    <row r="18" spans="1:1" ht="15" x14ac:dyDescent="0.2">
      <c r="A18" s="600"/>
    </row>
    <row r="43" spans="1:3" x14ac:dyDescent="0.2">
      <c r="A43" s="602"/>
      <c r="B43" s="603"/>
      <c r="C43" s="603"/>
    </row>
    <row r="44" spans="1:3" x14ac:dyDescent="0.2">
      <c r="A44" s="602"/>
      <c r="B44" s="603"/>
      <c r="C44" s="603"/>
    </row>
    <row r="45" spans="1:3" x14ac:dyDescent="0.2">
      <c r="A45" s="604"/>
      <c r="B45" s="604"/>
      <c r="C45" s="603"/>
    </row>
    <row r="46" spans="1:3" x14ac:dyDescent="0.2">
      <c r="A46" s="604"/>
      <c r="B46" s="604"/>
      <c r="C46" s="603"/>
    </row>
    <row r="47" spans="1:3" x14ac:dyDescent="0.2">
      <c r="A47" s="605"/>
      <c r="B47" s="605"/>
      <c r="C47" s="603"/>
    </row>
    <row r="48" spans="1:3" x14ac:dyDescent="0.2">
      <c r="A48" s="606"/>
      <c r="B48" s="606"/>
      <c r="C48" s="603"/>
    </row>
    <row r="49" spans="1:3" x14ac:dyDescent="0.2">
      <c r="A49" s="607"/>
      <c r="B49" s="607"/>
      <c r="C49" s="603"/>
    </row>
    <row r="50" spans="1:3" x14ac:dyDescent="0.2">
      <c r="A50" s="607"/>
      <c r="B50" s="607"/>
      <c r="C50" s="603"/>
    </row>
    <row r="51" spans="1:3" x14ac:dyDescent="0.2">
      <c r="A51" s="607"/>
      <c r="B51" s="607"/>
      <c r="C51" s="603"/>
    </row>
    <row r="52" spans="1:3" x14ac:dyDescent="0.2">
      <c r="A52" s="608"/>
      <c r="B52" s="608"/>
      <c r="C52" s="603"/>
    </row>
    <row r="53" spans="1:3" x14ac:dyDescent="0.2">
      <c r="A53" s="602"/>
      <c r="B53" s="603"/>
      <c r="C53" s="603"/>
    </row>
    <row r="54" spans="1:3" x14ac:dyDescent="0.2">
      <c r="A54" s="602"/>
      <c r="B54" s="603"/>
      <c r="C54" s="603"/>
    </row>
    <row r="107" spans="5:7" x14ac:dyDescent="0.2">
      <c r="E107" s="513">
        <v>2.7</v>
      </c>
      <c r="G107" s="513">
        <v>2.7</v>
      </c>
    </row>
    <row r="196" spans="7:7" x14ac:dyDescent="0.2">
      <c r="G196" s="513">
        <v>324</v>
      </c>
    </row>
  </sheetData>
  <mergeCells count="3">
    <mergeCell ref="A3:D3"/>
    <mergeCell ref="A4:D4"/>
    <mergeCell ref="A5:A6"/>
  </mergeCells>
  <pageMargins left="0.75" right="0.75" top="1" bottom="1" header="0.5" footer="0.5"/>
  <pageSetup paperSize="9" orientation="portrait"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FFFF00"/>
  </sheetPr>
  <dimension ref="A1:F16"/>
  <sheetViews>
    <sheetView showGridLines="0" zoomScale="115" zoomScaleNormal="115" workbookViewId="0">
      <selection activeCell="A17" sqref="A17"/>
    </sheetView>
  </sheetViews>
  <sheetFormatPr defaultColWidth="10.140625" defaultRowHeight="14.25" x14ac:dyDescent="0.2"/>
  <cols>
    <col min="1" max="1" width="47.85546875" style="613" customWidth="1"/>
    <col min="2" max="16384" width="10.140625" style="613"/>
  </cols>
  <sheetData>
    <row r="1" spans="1:6" x14ac:dyDescent="0.2">
      <c r="A1" s="611" t="s">
        <v>820</v>
      </c>
      <c r="B1" s="612"/>
      <c r="C1" s="612"/>
      <c r="D1" s="612"/>
    </row>
    <row r="2" spans="1:6" x14ac:dyDescent="0.2">
      <c r="A2" s="611"/>
      <c r="B2" s="612"/>
      <c r="C2" s="612"/>
      <c r="D2" s="612"/>
    </row>
    <row r="3" spans="1:6" ht="15.75" x14ac:dyDescent="0.25">
      <c r="A3" s="743" t="s">
        <v>821</v>
      </c>
      <c r="B3" s="744"/>
      <c r="C3" s="744"/>
      <c r="D3" s="745"/>
    </row>
    <row r="4" spans="1:6" x14ac:dyDescent="0.2">
      <c r="A4" s="740" t="s">
        <v>772</v>
      </c>
      <c r="B4" s="740"/>
      <c r="C4" s="740"/>
      <c r="D4" s="740"/>
    </row>
    <row r="5" spans="1:6" x14ac:dyDescent="0.2">
      <c r="A5" s="746"/>
      <c r="B5" s="614"/>
      <c r="C5" s="615">
        <v>2017</v>
      </c>
      <c r="D5" s="616">
        <v>2016</v>
      </c>
    </row>
    <row r="6" spans="1:6" x14ac:dyDescent="0.2">
      <c r="A6" s="747"/>
      <c r="B6" s="617"/>
      <c r="C6" s="618" t="s">
        <v>0</v>
      </c>
      <c r="D6" s="617" t="s">
        <v>0</v>
      </c>
    </row>
    <row r="7" spans="1:6" x14ac:dyDescent="0.2">
      <c r="A7" s="619"/>
      <c r="B7" s="620"/>
      <c r="C7" s="621"/>
      <c r="D7" s="622"/>
    </row>
    <row r="8" spans="1:6" x14ac:dyDescent="0.2">
      <c r="A8" s="623" t="s">
        <v>822</v>
      </c>
      <c r="B8" s="666"/>
      <c r="C8" s="667">
        <v>92</v>
      </c>
      <c r="D8" s="668">
        <v>63</v>
      </c>
    </row>
    <row r="9" spans="1:6" x14ac:dyDescent="0.2">
      <c r="A9" s="619" t="s">
        <v>774</v>
      </c>
      <c r="B9" s="620"/>
      <c r="C9" s="638">
        <v>29</v>
      </c>
      <c r="D9" s="629">
        <v>28</v>
      </c>
    </row>
    <row r="10" spans="1:6" x14ac:dyDescent="0.2">
      <c r="A10" s="619" t="s">
        <v>776</v>
      </c>
      <c r="B10" s="620"/>
      <c r="C10" s="669" t="s">
        <v>547</v>
      </c>
      <c r="D10" s="630" t="s">
        <v>547</v>
      </c>
    </row>
    <row r="11" spans="1:6" x14ac:dyDescent="0.2">
      <c r="A11" s="631" t="s">
        <v>777</v>
      </c>
      <c r="B11" s="670"/>
      <c r="C11" s="633">
        <v>121</v>
      </c>
      <c r="D11" s="634">
        <v>91</v>
      </c>
    </row>
    <row r="12" spans="1:6" x14ac:dyDescent="0.2">
      <c r="A12" s="619" t="s">
        <v>823</v>
      </c>
      <c r="B12" s="670"/>
      <c r="C12" s="634"/>
      <c r="D12" s="634"/>
    </row>
    <row r="13" spans="1:6" x14ac:dyDescent="0.2">
      <c r="A13" s="619" t="s">
        <v>824</v>
      </c>
      <c r="B13" s="670"/>
      <c r="C13" s="634"/>
      <c r="D13" s="634"/>
    </row>
    <row r="14" spans="1:6" x14ac:dyDescent="0.2">
      <c r="A14" s="619" t="s">
        <v>825</v>
      </c>
      <c r="B14" s="670"/>
      <c r="C14" s="634"/>
      <c r="D14" s="634"/>
    </row>
    <row r="15" spans="1:6" x14ac:dyDescent="0.2">
      <c r="A15" s="635" t="s">
        <v>792</v>
      </c>
      <c r="B15" s="635"/>
      <c r="C15" s="636"/>
      <c r="D15" s="637"/>
      <c r="E15" s="671"/>
      <c r="F15" s="671"/>
    </row>
    <row r="16" spans="1:6" x14ac:dyDescent="0.2">
      <c r="A16" s="619"/>
      <c r="B16" s="612"/>
      <c r="C16" s="612"/>
      <c r="D16" s="612"/>
    </row>
  </sheetData>
  <mergeCells count="3">
    <mergeCell ref="A3:D3"/>
    <mergeCell ref="A4:D4"/>
    <mergeCell ref="A5:A6"/>
  </mergeCell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H183"/>
  <sheetViews>
    <sheetView showGridLines="0" zoomScaleNormal="100" workbookViewId="0">
      <selection activeCell="E36" sqref="E36"/>
    </sheetView>
  </sheetViews>
  <sheetFormatPr defaultColWidth="9.140625" defaultRowHeight="11.25" x14ac:dyDescent="0.2"/>
  <cols>
    <col min="1" max="1" width="55.42578125" style="515" customWidth="1"/>
    <col min="2" max="2" width="9.7109375" style="515" customWidth="1"/>
    <col min="3" max="4" width="9.7109375" style="513" customWidth="1"/>
    <col min="5" max="16384" width="9.140625" style="513"/>
  </cols>
  <sheetData>
    <row r="1" spans="1:5" ht="12.75" x14ac:dyDescent="0.2">
      <c r="A1" s="512" t="s">
        <v>784</v>
      </c>
    </row>
    <row r="2" spans="1:5" ht="12.75" x14ac:dyDescent="0.2">
      <c r="A2" s="512"/>
    </row>
    <row r="3" spans="1:5" ht="15.75" x14ac:dyDescent="0.25">
      <c r="A3" s="728" t="s">
        <v>785</v>
      </c>
      <c r="B3" s="728"/>
      <c r="C3" s="722"/>
      <c r="D3" s="722"/>
    </row>
    <row r="4" spans="1:5" s="656" customFormat="1" ht="14.25" x14ac:dyDescent="0.2">
      <c r="A4" s="740" t="s">
        <v>772</v>
      </c>
      <c r="B4" s="740"/>
      <c r="C4" s="740"/>
      <c r="D4" s="740"/>
    </row>
    <row r="5" spans="1:5" x14ac:dyDescent="0.2">
      <c r="A5" s="724"/>
      <c r="B5" s="517"/>
      <c r="C5" s="543">
        <v>2017</v>
      </c>
      <c r="D5" s="517">
        <v>2016</v>
      </c>
    </row>
    <row r="6" spans="1:5" x14ac:dyDescent="0.2">
      <c r="A6" s="725"/>
      <c r="B6" s="521"/>
      <c r="C6" s="544" t="s">
        <v>0</v>
      </c>
      <c r="D6" s="521" t="s">
        <v>0</v>
      </c>
    </row>
    <row r="7" spans="1:5" x14ac:dyDescent="0.2">
      <c r="B7" s="545"/>
      <c r="C7" s="520"/>
      <c r="D7" s="523"/>
    </row>
    <row r="8" spans="1:5" x14ac:dyDescent="0.2">
      <c r="A8" s="559" t="s">
        <v>773</v>
      </c>
      <c r="B8" s="592"/>
      <c r="C8" s="530">
        <v>42</v>
      </c>
      <c r="D8" s="593">
        <v>63</v>
      </c>
    </row>
    <row r="9" spans="1:5" x14ac:dyDescent="0.2">
      <c r="A9" s="515" t="s">
        <v>774</v>
      </c>
      <c r="B9" s="545"/>
      <c r="C9" s="530">
        <v>0</v>
      </c>
      <c r="D9" s="595">
        <v>0</v>
      </c>
    </row>
    <row r="10" spans="1:5" x14ac:dyDescent="0.2">
      <c r="A10" s="515" t="s">
        <v>776</v>
      </c>
      <c r="B10" s="545"/>
      <c r="C10" s="526">
        <v>35</v>
      </c>
      <c r="D10" s="595">
        <v>11</v>
      </c>
      <c r="E10" s="596"/>
    </row>
    <row r="11" spans="1:5" ht="3.2" customHeight="1" x14ac:dyDescent="0.2">
      <c r="B11" s="545"/>
      <c r="C11" s="526"/>
      <c r="D11" s="595"/>
    </row>
    <row r="12" spans="1:5" x14ac:dyDescent="0.2">
      <c r="A12" s="547" t="s">
        <v>777</v>
      </c>
      <c r="B12" s="597"/>
      <c r="C12" s="534">
        <v>7</v>
      </c>
      <c r="D12" s="598">
        <v>51</v>
      </c>
    </row>
    <row r="13" spans="1:5" x14ac:dyDescent="0.2">
      <c r="D13" s="541"/>
    </row>
    <row r="14" spans="1:5" x14ac:dyDescent="0.2">
      <c r="A14" s="542" t="s">
        <v>596</v>
      </c>
      <c r="B14" s="599"/>
      <c r="C14" s="511"/>
      <c r="D14" s="511"/>
    </row>
    <row r="16" spans="1:5" ht="15" x14ac:dyDescent="0.2">
      <c r="A16" s="600"/>
    </row>
    <row r="17" spans="1:1" ht="15" x14ac:dyDescent="0.25">
      <c r="A17" s="609"/>
    </row>
    <row r="18" spans="1:1" ht="15" x14ac:dyDescent="0.2">
      <c r="A18" s="600"/>
    </row>
    <row r="21" spans="1:1" ht="15" x14ac:dyDescent="0.2">
      <c r="A21" s="600"/>
    </row>
    <row r="94" spans="6:8" x14ac:dyDescent="0.2">
      <c r="F94" s="513">
        <v>2.7</v>
      </c>
      <c r="H94" s="513">
        <v>2.7</v>
      </c>
    </row>
    <row r="183" spans="8:8" x14ac:dyDescent="0.2">
      <c r="H183" s="513">
        <v>324</v>
      </c>
    </row>
  </sheetData>
  <mergeCells count="3">
    <mergeCell ref="A3:D3"/>
    <mergeCell ref="A4:D4"/>
    <mergeCell ref="A5:A6"/>
  </mergeCells>
  <pageMargins left="0.75" right="0.75" top="1" bottom="1" header="0.5" footer="0.5"/>
  <pageSetup paperSize="9" orientation="portrait" r:id="rId1"/>
  <headerFooter alignWithMargins="0"/>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G198"/>
  <sheetViews>
    <sheetView showGridLines="0" zoomScaleNormal="100" workbookViewId="0"/>
  </sheetViews>
  <sheetFormatPr defaultColWidth="9.140625" defaultRowHeight="11.25" x14ac:dyDescent="0.2"/>
  <cols>
    <col min="1" max="1" width="55.42578125" style="515" customWidth="1"/>
    <col min="2" max="3" width="9.7109375" style="513" customWidth="1"/>
    <col min="4" max="16384" width="9.140625" style="513"/>
  </cols>
  <sheetData>
    <row r="1" spans="1:4" ht="12.75" x14ac:dyDescent="0.2">
      <c r="A1" s="512" t="s">
        <v>786</v>
      </c>
    </row>
    <row r="2" spans="1:4" ht="12.75" x14ac:dyDescent="0.2">
      <c r="A2" s="512"/>
    </row>
    <row r="3" spans="1:4" ht="15.75" x14ac:dyDescent="0.25">
      <c r="A3" s="728" t="s">
        <v>787</v>
      </c>
      <c r="B3" s="722"/>
      <c r="C3" s="722"/>
      <c r="D3" s="742"/>
    </row>
    <row r="4" spans="1:4" s="656" customFormat="1" ht="14.25" x14ac:dyDescent="0.2">
      <c r="A4" s="740" t="s">
        <v>772</v>
      </c>
      <c r="B4" s="740"/>
      <c r="C4" s="740"/>
      <c r="D4" s="740"/>
    </row>
    <row r="5" spans="1:4" x14ac:dyDescent="0.2">
      <c r="A5" s="724"/>
      <c r="B5" s="517"/>
      <c r="C5" s="543">
        <v>2017</v>
      </c>
      <c r="D5" s="517">
        <v>2016</v>
      </c>
    </row>
    <row r="6" spans="1:4" x14ac:dyDescent="0.2">
      <c r="A6" s="725"/>
      <c r="B6" s="521"/>
      <c r="C6" s="544" t="s">
        <v>0</v>
      </c>
      <c r="D6" s="521" t="s">
        <v>0</v>
      </c>
    </row>
    <row r="7" spans="1:4" ht="3.2" customHeight="1" x14ac:dyDescent="0.2">
      <c r="B7" s="545"/>
      <c r="C7" s="520"/>
      <c r="D7" s="523"/>
    </row>
    <row r="8" spans="1:4" x14ac:dyDescent="0.2">
      <c r="A8" s="559" t="s">
        <v>773</v>
      </c>
      <c r="B8" s="601"/>
      <c r="C8" s="530">
        <v>40</v>
      </c>
      <c r="D8" s="593">
        <v>122</v>
      </c>
    </row>
    <row r="9" spans="1:4" x14ac:dyDescent="0.2">
      <c r="A9" s="515" t="s">
        <v>774</v>
      </c>
      <c r="B9" s="545"/>
      <c r="C9" s="526">
        <v>0</v>
      </c>
      <c r="D9" s="595">
        <v>0</v>
      </c>
    </row>
    <row r="10" spans="1:4" x14ac:dyDescent="0.2">
      <c r="A10" s="515" t="s">
        <v>776</v>
      </c>
      <c r="B10" s="545"/>
      <c r="C10" s="526">
        <v>12</v>
      </c>
      <c r="D10" s="595">
        <v>49</v>
      </c>
    </row>
    <row r="11" spans="1:4" ht="3.2" customHeight="1" x14ac:dyDescent="0.2">
      <c r="B11" s="545"/>
      <c r="C11" s="526"/>
      <c r="D11" s="595" t="s">
        <v>781</v>
      </c>
    </row>
    <row r="12" spans="1:4" x14ac:dyDescent="0.2">
      <c r="A12" s="547" t="s">
        <v>777</v>
      </c>
      <c r="B12" s="597"/>
      <c r="C12" s="534">
        <v>28</v>
      </c>
      <c r="D12" s="598">
        <v>74</v>
      </c>
    </row>
    <row r="14" spans="1:4" x14ac:dyDescent="0.2">
      <c r="A14" s="599" t="s">
        <v>778</v>
      </c>
      <c r="B14" s="599"/>
      <c r="C14" s="511"/>
      <c r="D14" s="511"/>
    </row>
    <row r="17" spans="1:1" ht="15" x14ac:dyDescent="0.2">
      <c r="A17" s="600"/>
    </row>
    <row r="18" spans="1:1" ht="15" x14ac:dyDescent="0.2">
      <c r="A18" s="600"/>
    </row>
    <row r="24" spans="1:1" ht="15" x14ac:dyDescent="0.25">
      <c r="A24" s="610"/>
    </row>
    <row r="25" spans="1:1" ht="15" x14ac:dyDescent="0.25">
      <c r="A25" s="610"/>
    </row>
    <row r="45" spans="1:3" x14ac:dyDescent="0.2">
      <c r="A45" s="602"/>
      <c r="B45" s="603"/>
      <c r="C45" s="603"/>
    </row>
    <row r="46" spans="1:3" x14ac:dyDescent="0.2">
      <c r="A46" s="602"/>
      <c r="B46" s="603"/>
      <c r="C46" s="603"/>
    </row>
    <row r="47" spans="1:3" x14ac:dyDescent="0.2">
      <c r="A47" s="604"/>
      <c r="B47" s="604"/>
      <c r="C47" s="603"/>
    </row>
    <row r="48" spans="1:3" x14ac:dyDescent="0.2">
      <c r="A48" s="604"/>
      <c r="B48" s="604"/>
      <c r="C48" s="603"/>
    </row>
    <row r="49" spans="1:3" x14ac:dyDescent="0.2">
      <c r="A49" s="605"/>
      <c r="B49" s="605"/>
      <c r="C49" s="603"/>
    </row>
    <row r="50" spans="1:3" x14ac:dyDescent="0.2">
      <c r="A50" s="606"/>
      <c r="B50" s="606"/>
      <c r="C50" s="603"/>
    </row>
    <row r="51" spans="1:3" x14ac:dyDescent="0.2">
      <c r="A51" s="607"/>
      <c r="B51" s="607"/>
      <c r="C51" s="603"/>
    </row>
    <row r="52" spans="1:3" x14ac:dyDescent="0.2">
      <c r="A52" s="607"/>
      <c r="B52" s="607"/>
      <c r="C52" s="603"/>
    </row>
    <row r="53" spans="1:3" x14ac:dyDescent="0.2">
      <c r="A53" s="607"/>
      <c r="B53" s="607"/>
      <c r="C53" s="603"/>
    </row>
    <row r="54" spans="1:3" x14ac:dyDescent="0.2">
      <c r="A54" s="608"/>
      <c r="B54" s="608"/>
      <c r="C54" s="603"/>
    </row>
    <row r="55" spans="1:3" x14ac:dyDescent="0.2">
      <c r="A55" s="602"/>
      <c r="B55" s="603"/>
      <c r="C55" s="603"/>
    </row>
    <row r="56" spans="1:3" x14ac:dyDescent="0.2">
      <c r="A56" s="602"/>
      <c r="B56" s="603"/>
      <c r="C56" s="603"/>
    </row>
    <row r="109" spans="5:7" x14ac:dyDescent="0.2">
      <c r="E109" s="513">
        <v>2.7</v>
      </c>
      <c r="G109" s="513">
        <v>2.7</v>
      </c>
    </row>
    <row r="198" spans="7:7" x14ac:dyDescent="0.2">
      <c r="G198" s="513">
        <v>324</v>
      </c>
    </row>
  </sheetData>
  <mergeCells count="3">
    <mergeCell ref="A3:D3"/>
    <mergeCell ref="A4:D4"/>
    <mergeCell ref="A5:A6"/>
  </mergeCells>
  <pageMargins left="0.75" right="0.75" top="1" bottom="1" header="0.5" footer="0.5"/>
  <pageSetup paperSize="9" orientation="portrait"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G198"/>
  <sheetViews>
    <sheetView showGridLines="0" zoomScaleNormal="100" workbookViewId="0"/>
  </sheetViews>
  <sheetFormatPr defaultColWidth="9.140625" defaultRowHeight="11.25" x14ac:dyDescent="0.2"/>
  <cols>
    <col min="1" max="1" width="55.42578125" style="515" customWidth="1"/>
    <col min="2" max="3" width="9.7109375" style="513" customWidth="1"/>
    <col min="4" max="16384" width="9.140625" style="513"/>
  </cols>
  <sheetData>
    <row r="1" spans="1:4" ht="12.75" x14ac:dyDescent="0.2">
      <c r="A1" s="512" t="s">
        <v>788</v>
      </c>
    </row>
    <row r="2" spans="1:4" ht="12.75" x14ac:dyDescent="0.2">
      <c r="A2" s="512"/>
    </row>
    <row r="3" spans="1:4" ht="15.75" x14ac:dyDescent="0.25">
      <c r="A3" s="728" t="s">
        <v>789</v>
      </c>
      <c r="B3" s="722"/>
      <c r="C3" s="722"/>
      <c r="D3" s="742"/>
    </row>
    <row r="4" spans="1:4" ht="15" customHeight="1" x14ac:dyDescent="0.2">
      <c r="A4" s="740" t="s">
        <v>772</v>
      </c>
      <c r="B4" s="740"/>
      <c r="C4" s="740"/>
      <c r="D4" s="740"/>
    </row>
    <row r="5" spans="1:4" x14ac:dyDescent="0.2">
      <c r="A5" s="724"/>
      <c r="B5" s="517"/>
      <c r="C5" s="543">
        <v>2017</v>
      </c>
      <c r="D5" s="517">
        <v>2016</v>
      </c>
    </row>
    <row r="6" spans="1:4" x14ac:dyDescent="0.2">
      <c r="A6" s="725"/>
      <c r="B6" s="521"/>
      <c r="C6" s="544" t="s">
        <v>0</v>
      </c>
      <c r="D6" s="521" t="s">
        <v>0</v>
      </c>
    </row>
    <row r="7" spans="1:4" ht="3.2" customHeight="1" x14ac:dyDescent="0.2">
      <c r="B7" s="545"/>
      <c r="C7" s="520"/>
      <c r="D7" s="523"/>
    </row>
    <row r="8" spans="1:4" x14ac:dyDescent="0.2">
      <c r="A8" s="559" t="s">
        <v>773</v>
      </c>
      <c r="B8" s="592"/>
      <c r="C8" s="530">
        <v>23</v>
      </c>
      <c r="D8" s="593">
        <v>11</v>
      </c>
    </row>
    <row r="9" spans="1:4" x14ac:dyDescent="0.2">
      <c r="A9" s="515" t="s">
        <v>774</v>
      </c>
      <c r="B9" s="545"/>
      <c r="C9" s="526">
        <v>54</v>
      </c>
      <c r="D9" s="595">
        <v>52</v>
      </c>
    </row>
    <row r="10" spans="1:4" x14ac:dyDescent="0.2">
      <c r="A10" s="515" t="s">
        <v>776</v>
      </c>
      <c r="B10" s="545"/>
      <c r="C10" s="526">
        <v>16</v>
      </c>
      <c r="D10" s="595">
        <v>10</v>
      </c>
    </row>
    <row r="11" spans="1:4" ht="3.2" customHeight="1" x14ac:dyDescent="0.2">
      <c r="B11" s="545"/>
      <c r="C11" s="526"/>
      <c r="D11" s="595">
        <v>58</v>
      </c>
    </row>
    <row r="12" spans="1:4" x14ac:dyDescent="0.2">
      <c r="A12" s="547" t="s">
        <v>777</v>
      </c>
      <c r="B12" s="597"/>
      <c r="C12" s="534">
        <v>61</v>
      </c>
      <c r="D12" s="598">
        <v>53</v>
      </c>
    </row>
    <row r="14" spans="1:4" x14ac:dyDescent="0.2">
      <c r="A14" s="599" t="s">
        <v>778</v>
      </c>
      <c r="B14" s="599"/>
      <c r="C14" s="511"/>
      <c r="D14" s="511"/>
    </row>
    <row r="16" spans="1:4" ht="15" x14ac:dyDescent="0.2">
      <c r="A16" s="600"/>
    </row>
    <row r="17" spans="1:1" ht="15" x14ac:dyDescent="0.2">
      <c r="A17" s="600"/>
    </row>
    <row r="109" spans="5:7" x14ac:dyDescent="0.2">
      <c r="E109" s="513">
        <v>2.7</v>
      </c>
      <c r="G109" s="513">
        <v>2.7</v>
      </c>
    </row>
    <row r="198" spans="7:7" x14ac:dyDescent="0.2">
      <c r="G198" s="513">
        <v>324</v>
      </c>
    </row>
  </sheetData>
  <mergeCells count="3">
    <mergeCell ref="A3:D3"/>
    <mergeCell ref="A4:D4"/>
    <mergeCell ref="A5:A6"/>
  </mergeCells>
  <pageMargins left="0.75" right="0.75" top="1" bottom="1" header="0.5" footer="0.5"/>
  <pageSetup paperSize="9" orientation="portrait"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D13"/>
  <sheetViews>
    <sheetView showGridLines="0" zoomScaleNormal="100" workbookViewId="0"/>
  </sheetViews>
  <sheetFormatPr defaultColWidth="10.140625" defaultRowHeight="14.25" x14ac:dyDescent="0.2"/>
  <cols>
    <col min="1" max="1" width="57.42578125" style="613" customWidth="1"/>
    <col min="2" max="16384" width="10.140625" style="613"/>
  </cols>
  <sheetData>
    <row r="1" spans="1:4" x14ac:dyDescent="0.2">
      <c r="A1" s="611" t="s">
        <v>790</v>
      </c>
      <c r="B1" s="612"/>
      <c r="C1" s="612"/>
      <c r="D1" s="612"/>
    </row>
    <row r="2" spans="1:4" x14ac:dyDescent="0.2">
      <c r="A2" s="611"/>
      <c r="B2" s="612"/>
      <c r="C2" s="612"/>
      <c r="D2" s="612"/>
    </row>
    <row r="3" spans="1:4" ht="15.75" x14ac:dyDescent="0.25">
      <c r="A3" s="743" t="s">
        <v>791</v>
      </c>
      <c r="B3" s="744"/>
      <c r="C3" s="744"/>
      <c r="D3" s="745"/>
    </row>
    <row r="4" spans="1:4" s="659" customFormat="1" x14ac:dyDescent="0.2">
      <c r="A4" s="740" t="s">
        <v>772</v>
      </c>
      <c r="B4" s="740"/>
      <c r="C4" s="740"/>
      <c r="D4" s="740"/>
    </row>
    <row r="5" spans="1:4" x14ac:dyDescent="0.2">
      <c r="A5" s="746"/>
      <c r="B5" s="614"/>
      <c r="C5" s="615">
        <v>2017</v>
      </c>
      <c r="D5" s="616">
        <v>2016</v>
      </c>
    </row>
    <row r="6" spans="1:4" ht="14.25" customHeight="1" x14ac:dyDescent="0.2">
      <c r="A6" s="747"/>
      <c r="B6" s="617"/>
      <c r="C6" s="618" t="s">
        <v>0</v>
      </c>
      <c r="D6" s="617" t="s">
        <v>0</v>
      </c>
    </row>
    <row r="7" spans="1:4" x14ac:dyDescent="0.2">
      <c r="A7" s="619"/>
      <c r="B7" s="620"/>
      <c r="C7" s="621"/>
      <c r="D7" s="622"/>
    </row>
    <row r="8" spans="1:4" ht="14.25" customHeight="1" x14ac:dyDescent="0.2">
      <c r="A8" s="623" t="s">
        <v>773</v>
      </c>
      <c r="B8" s="624"/>
      <c r="C8" s="625">
        <v>96</v>
      </c>
      <c r="D8" s="626">
        <v>36</v>
      </c>
    </row>
    <row r="9" spans="1:4" x14ac:dyDescent="0.2">
      <c r="A9" s="619" t="s">
        <v>774</v>
      </c>
      <c r="B9" s="627"/>
      <c r="C9" s="628">
        <v>122</v>
      </c>
      <c r="D9" s="629">
        <v>370</v>
      </c>
    </row>
    <row r="10" spans="1:4" ht="15" customHeight="1" x14ac:dyDescent="0.2">
      <c r="A10" s="619" t="s">
        <v>776</v>
      </c>
      <c r="B10" s="627"/>
      <c r="C10" s="628">
        <v>162</v>
      </c>
      <c r="D10" s="630">
        <v>153</v>
      </c>
    </row>
    <row r="11" spans="1:4" x14ac:dyDescent="0.2">
      <c r="A11" s="631" t="s">
        <v>777</v>
      </c>
      <c r="B11" s="632"/>
      <c r="C11" s="633">
        <v>56</v>
      </c>
      <c r="D11" s="634">
        <v>254</v>
      </c>
    </row>
    <row r="12" spans="1:4" x14ac:dyDescent="0.2">
      <c r="A12" s="635" t="s">
        <v>792</v>
      </c>
      <c r="B12" s="635"/>
      <c r="C12" s="636"/>
      <c r="D12" s="637"/>
    </row>
    <row r="13" spans="1:4" x14ac:dyDescent="0.2">
      <c r="A13" s="619"/>
      <c r="B13" s="612"/>
      <c r="C13" s="612"/>
      <c r="D13" s="612"/>
    </row>
  </sheetData>
  <mergeCells count="3">
    <mergeCell ref="A3:D3"/>
    <mergeCell ref="A4:D4"/>
    <mergeCell ref="A5:A6"/>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D12"/>
  <sheetViews>
    <sheetView showGridLines="0" zoomScaleNormal="100" workbookViewId="0"/>
  </sheetViews>
  <sheetFormatPr defaultColWidth="10.140625" defaultRowHeight="14.25" x14ac:dyDescent="0.2"/>
  <cols>
    <col min="1" max="1" width="47.140625" style="613" customWidth="1"/>
    <col min="2" max="16384" width="10.140625" style="613"/>
  </cols>
  <sheetData>
    <row r="1" spans="1:4" x14ac:dyDescent="0.2">
      <c r="A1" s="611" t="s">
        <v>793</v>
      </c>
    </row>
    <row r="2" spans="1:4" x14ac:dyDescent="0.2">
      <c r="A2" s="611"/>
    </row>
    <row r="3" spans="1:4" ht="15.75" x14ac:dyDescent="0.25">
      <c r="A3" s="743" t="s">
        <v>794</v>
      </c>
      <c r="B3" s="744"/>
      <c r="C3" s="744"/>
      <c r="D3" s="748"/>
    </row>
    <row r="4" spans="1:4" x14ac:dyDescent="0.2">
      <c r="A4" s="740" t="s">
        <v>772</v>
      </c>
      <c r="B4" s="740"/>
      <c r="C4" s="740"/>
      <c r="D4" s="740"/>
    </row>
    <row r="5" spans="1:4" x14ac:dyDescent="0.2">
      <c r="A5" s="746"/>
      <c r="B5" s="614"/>
      <c r="C5" s="615">
        <v>2017</v>
      </c>
      <c r="D5" s="616">
        <v>2016</v>
      </c>
    </row>
    <row r="6" spans="1:4" x14ac:dyDescent="0.2">
      <c r="A6" s="747"/>
      <c r="B6" s="617"/>
      <c r="C6" s="618" t="s">
        <v>0</v>
      </c>
      <c r="D6" s="617" t="s">
        <v>0</v>
      </c>
    </row>
    <row r="7" spans="1:4" x14ac:dyDescent="0.2">
      <c r="A7" s="619"/>
      <c r="B7" s="620"/>
      <c r="C7" s="621"/>
      <c r="D7" s="622"/>
    </row>
    <row r="8" spans="1:4" x14ac:dyDescent="0.2">
      <c r="A8" s="623" t="s">
        <v>773</v>
      </c>
      <c r="B8" s="624"/>
      <c r="C8" s="625">
        <v>57</v>
      </c>
      <c r="D8" s="626">
        <v>95</v>
      </c>
    </row>
    <row r="9" spans="1:4" x14ac:dyDescent="0.2">
      <c r="A9" s="619" t="s">
        <v>774</v>
      </c>
      <c r="B9" s="627"/>
      <c r="C9" s="638">
        <v>53</v>
      </c>
      <c r="D9" s="629">
        <v>53</v>
      </c>
    </row>
    <row r="10" spans="1:4" x14ac:dyDescent="0.2">
      <c r="A10" s="619" t="s">
        <v>776</v>
      </c>
      <c r="B10" s="627"/>
      <c r="C10" s="628">
        <v>32</v>
      </c>
      <c r="D10" s="630">
        <v>51</v>
      </c>
    </row>
    <row r="11" spans="1:4" x14ac:dyDescent="0.2">
      <c r="A11" s="631" t="s">
        <v>777</v>
      </c>
      <c r="B11" s="632"/>
      <c r="C11" s="633">
        <v>78</v>
      </c>
      <c r="D11" s="634">
        <v>97</v>
      </c>
    </row>
    <row r="12" spans="1:4" x14ac:dyDescent="0.2">
      <c r="A12" s="635" t="s">
        <v>792</v>
      </c>
      <c r="B12" s="635"/>
      <c r="C12" s="636"/>
      <c r="D12" s="637"/>
    </row>
  </sheetData>
  <mergeCells count="3">
    <mergeCell ref="A3:D3"/>
    <mergeCell ref="A4:D4"/>
    <mergeCell ref="A5:A6"/>
  </mergeCell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R38"/>
  <sheetViews>
    <sheetView showGridLines="0" zoomScaleNormal="100" workbookViewId="0"/>
  </sheetViews>
  <sheetFormatPr defaultColWidth="10.28515625" defaultRowHeight="14.25" x14ac:dyDescent="0.2"/>
  <cols>
    <col min="1" max="1" width="47.140625" style="639" customWidth="1"/>
    <col min="2" max="16384" width="10.28515625" style="639"/>
  </cols>
  <sheetData>
    <row r="1" spans="1:18" x14ac:dyDescent="0.2">
      <c r="A1" s="611" t="s">
        <v>795</v>
      </c>
      <c r="B1" s="613"/>
      <c r="C1" s="613"/>
      <c r="D1" s="613"/>
      <c r="E1" s="613"/>
      <c r="F1" s="613"/>
      <c r="G1" s="613"/>
      <c r="H1" s="613"/>
      <c r="I1" s="613"/>
      <c r="J1" s="613"/>
      <c r="K1" s="613"/>
      <c r="L1" s="613"/>
      <c r="M1" s="613"/>
      <c r="N1" s="613"/>
      <c r="O1" s="613"/>
      <c r="P1" s="613"/>
      <c r="Q1" s="613"/>
      <c r="R1" s="613"/>
    </row>
    <row r="2" spans="1:18" x14ac:dyDescent="0.2">
      <c r="A2" s="611"/>
      <c r="B2" s="613"/>
      <c r="C2" s="613"/>
      <c r="D2" s="613"/>
      <c r="E2" s="613"/>
      <c r="F2" s="613"/>
      <c r="G2" s="613"/>
      <c r="H2" s="613"/>
      <c r="I2" s="613"/>
      <c r="J2" s="613"/>
      <c r="K2" s="613"/>
      <c r="L2" s="613"/>
      <c r="M2" s="613"/>
      <c r="N2" s="613"/>
      <c r="O2" s="613"/>
      <c r="P2" s="613"/>
      <c r="Q2" s="613"/>
      <c r="R2" s="613"/>
    </row>
    <row r="3" spans="1:18" ht="18" x14ac:dyDescent="0.25">
      <c r="A3" s="640" t="s">
        <v>796</v>
      </c>
      <c r="B3" s="641"/>
      <c r="C3" s="641"/>
      <c r="D3" s="642"/>
      <c r="E3" s="613"/>
      <c r="F3" s="613"/>
      <c r="G3" s="613"/>
      <c r="H3" s="613"/>
      <c r="I3" s="613"/>
      <c r="J3" s="613"/>
      <c r="K3" s="613"/>
      <c r="L3" s="613"/>
      <c r="M3" s="613"/>
      <c r="N3" s="613"/>
      <c r="O3" s="613"/>
      <c r="P3" s="613"/>
      <c r="Q3" s="613"/>
      <c r="R3" s="613"/>
    </row>
    <row r="4" spans="1:18" x14ac:dyDescent="0.2">
      <c r="A4" s="740" t="s">
        <v>772</v>
      </c>
      <c r="B4" s="740"/>
      <c r="C4" s="740"/>
      <c r="D4" s="740"/>
      <c r="E4" s="613"/>
      <c r="F4" s="613"/>
      <c r="G4" s="613"/>
      <c r="H4" s="613"/>
      <c r="I4" s="613"/>
      <c r="J4" s="613"/>
      <c r="K4" s="613"/>
      <c r="L4" s="613"/>
      <c r="M4" s="613"/>
      <c r="N4" s="613"/>
      <c r="O4" s="613"/>
      <c r="P4" s="613"/>
      <c r="Q4" s="613"/>
      <c r="R4" s="613"/>
    </row>
    <row r="5" spans="1:18" x14ac:dyDescent="0.2">
      <c r="A5" s="643"/>
      <c r="B5" s="614"/>
      <c r="C5" s="615">
        <v>2017</v>
      </c>
      <c r="D5" s="616">
        <v>2016</v>
      </c>
      <c r="E5" s="613"/>
      <c r="F5" s="613"/>
      <c r="G5" s="613"/>
      <c r="H5" s="613"/>
      <c r="I5" s="613"/>
      <c r="J5" s="613"/>
      <c r="K5" s="613"/>
      <c r="L5" s="613"/>
      <c r="M5" s="613"/>
      <c r="N5" s="613"/>
      <c r="O5" s="613"/>
      <c r="P5" s="613"/>
      <c r="Q5" s="613"/>
      <c r="R5" s="613"/>
    </row>
    <row r="6" spans="1:18" x14ac:dyDescent="0.2">
      <c r="A6" s="644"/>
      <c r="B6" s="617"/>
      <c r="C6" s="618" t="s">
        <v>0</v>
      </c>
      <c r="D6" s="617" t="s">
        <v>0</v>
      </c>
      <c r="E6" s="613"/>
      <c r="F6" s="613"/>
      <c r="G6" s="613"/>
      <c r="H6" s="613"/>
      <c r="I6" s="613"/>
      <c r="J6" s="613"/>
      <c r="K6" s="613"/>
      <c r="L6" s="613"/>
      <c r="M6" s="613"/>
      <c r="N6" s="613"/>
      <c r="O6" s="613"/>
      <c r="P6" s="613"/>
      <c r="Q6" s="613"/>
      <c r="R6" s="613"/>
    </row>
    <row r="7" spans="1:18" x14ac:dyDescent="0.2">
      <c r="A7" s="619"/>
      <c r="B7" s="620"/>
      <c r="C7" s="621"/>
      <c r="D7" s="622"/>
      <c r="E7" s="613"/>
      <c r="F7" s="613"/>
      <c r="G7" s="613"/>
      <c r="H7" s="613"/>
      <c r="I7" s="613"/>
      <c r="J7" s="613"/>
      <c r="K7" s="613"/>
      <c r="L7" s="613"/>
      <c r="M7" s="613"/>
      <c r="N7" s="613"/>
      <c r="O7" s="613"/>
      <c r="P7" s="613"/>
      <c r="Q7" s="613"/>
      <c r="R7" s="613"/>
    </row>
    <row r="8" spans="1:18" x14ac:dyDescent="0.2">
      <c r="A8" s="623" t="s">
        <v>773</v>
      </c>
      <c r="B8" s="624"/>
      <c r="C8" s="625">
        <v>1000</v>
      </c>
      <c r="D8" s="626">
        <v>870</v>
      </c>
      <c r="E8" s="613"/>
      <c r="F8" s="613"/>
      <c r="G8" s="613"/>
      <c r="H8" s="613"/>
      <c r="I8" s="613"/>
      <c r="J8" s="613"/>
      <c r="K8" s="613"/>
      <c r="L8" s="613"/>
      <c r="M8" s="613"/>
      <c r="N8" s="613"/>
      <c r="O8" s="613"/>
      <c r="P8" s="613"/>
      <c r="Q8" s="613"/>
      <c r="R8" s="613"/>
    </row>
    <row r="9" spans="1:18" x14ac:dyDescent="0.2">
      <c r="A9" s="619" t="s">
        <v>774</v>
      </c>
      <c r="B9" s="627"/>
      <c r="C9" s="638">
        <v>11</v>
      </c>
      <c r="D9" s="629">
        <v>234</v>
      </c>
      <c r="E9" s="613"/>
      <c r="F9" s="613"/>
      <c r="G9" s="613"/>
      <c r="H9" s="613"/>
      <c r="I9" s="613"/>
      <c r="J9" s="613"/>
      <c r="K9" s="613"/>
      <c r="L9" s="613"/>
      <c r="M9" s="613"/>
      <c r="N9" s="613"/>
      <c r="O9" s="613"/>
      <c r="P9" s="613"/>
      <c r="Q9" s="613"/>
      <c r="R9" s="613"/>
    </row>
    <row r="10" spans="1:18" x14ac:dyDescent="0.2">
      <c r="A10" s="619" t="s">
        <v>776</v>
      </c>
      <c r="B10" s="627"/>
      <c r="C10" s="628">
        <v>309</v>
      </c>
      <c r="D10" s="630">
        <v>274</v>
      </c>
      <c r="E10" s="613"/>
      <c r="F10" s="613"/>
      <c r="G10" s="613"/>
      <c r="H10" s="613"/>
      <c r="I10" s="613"/>
      <c r="J10" s="613"/>
      <c r="K10" s="613"/>
      <c r="L10" s="613"/>
      <c r="M10" s="613"/>
      <c r="N10" s="613"/>
      <c r="O10" s="613"/>
      <c r="P10" s="613"/>
      <c r="Q10" s="613"/>
      <c r="R10" s="613"/>
    </row>
    <row r="11" spans="1:18" x14ac:dyDescent="0.2">
      <c r="A11" s="631" t="s">
        <v>777</v>
      </c>
      <c r="B11" s="632"/>
      <c r="C11" s="633">
        <v>702</v>
      </c>
      <c r="D11" s="634">
        <v>830</v>
      </c>
      <c r="E11" s="613"/>
      <c r="F11" s="613"/>
      <c r="G11" s="613"/>
      <c r="H11" s="613"/>
      <c r="I11" s="613"/>
      <c r="J11" s="613"/>
      <c r="K11" s="613"/>
      <c r="L11" s="613"/>
      <c r="M11" s="613"/>
      <c r="N11" s="613"/>
      <c r="O11" s="613"/>
      <c r="P11" s="613"/>
      <c r="Q11" s="613"/>
      <c r="R11" s="613"/>
    </row>
    <row r="12" spans="1:18" x14ac:dyDescent="0.2">
      <c r="A12" s="635" t="s">
        <v>792</v>
      </c>
      <c r="B12" s="635"/>
      <c r="C12" s="636"/>
      <c r="D12" s="637"/>
      <c r="E12" s="613"/>
      <c r="F12" s="613"/>
      <c r="G12" s="613"/>
      <c r="H12" s="613"/>
      <c r="I12" s="613"/>
      <c r="J12" s="613"/>
      <c r="K12" s="613"/>
      <c r="L12" s="613"/>
      <c r="M12" s="613"/>
      <c r="N12" s="613"/>
      <c r="O12" s="613"/>
      <c r="P12" s="613"/>
      <c r="Q12" s="613"/>
      <c r="R12" s="613"/>
    </row>
    <row r="13" spans="1:18" x14ac:dyDescent="0.2">
      <c r="A13" s="613"/>
      <c r="B13" s="613"/>
      <c r="C13" s="613"/>
      <c r="D13" s="613"/>
      <c r="E13" s="613"/>
      <c r="F13" s="613"/>
      <c r="G13" s="613"/>
      <c r="H13" s="613"/>
      <c r="I13" s="613"/>
      <c r="J13" s="613"/>
      <c r="K13" s="613"/>
      <c r="L13" s="613"/>
      <c r="M13" s="613"/>
      <c r="N13" s="613"/>
      <c r="O13" s="613"/>
      <c r="P13" s="613"/>
      <c r="Q13" s="613"/>
      <c r="R13" s="613"/>
    </row>
    <row r="14" spans="1:18" x14ac:dyDescent="0.2">
      <c r="A14" s="613"/>
      <c r="B14" s="613"/>
      <c r="C14" s="613"/>
      <c r="D14" s="613"/>
      <c r="E14" s="613"/>
      <c r="F14" s="613"/>
      <c r="G14" s="613"/>
      <c r="H14" s="613"/>
      <c r="I14" s="613"/>
      <c r="J14" s="613"/>
      <c r="K14" s="613"/>
      <c r="L14" s="613"/>
      <c r="M14" s="613"/>
      <c r="N14" s="613"/>
      <c r="O14" s="613"/>
      <c r="P14" s="613"/>
      <c r="Q14" s="613"/>
      <c r="R14" s="613"/>
    </row>
    <row r="15" spans="1:18" x14ac:dyDescent="0.2">
      <c r="A15" s="613"/>
      <c r="B15" s="613"/>
      <c r="C15" s="613"/>
      <c r="D15" s="613"/>
      <c r="E15" s="613"/>
      <c r="F15" s="613"/>
      <c r="G15" s="613"/>
      <c r="H15" s="613"/>
      <c r="I15" s="613"/>
      <c r="J15" s="613"/>
      <c r="K15" s="613"/>
      <c r="L15" s="613"/>
      <c r="M15" s="613"/>
      <c r="N15" s="613"/>
      <c r="O15" s="613"/>
      <c r="P15" s="613"/>
      <c r="Q15" s="613"/>
      <c r="R15" s="613"/>
    </row>
    <row r="16" spans="1:18" x14ac:dyDescent="0.2">
      <c r="A16" s="613"/>
      <c r="B16" s="613"/>
      <c r="C16" s="613"/>
      <c r="D16" s="613"/>
      <c r="E16" s="613"/>
      <c r="F16" s="613"/>
      <c r="G16" s="613"/>
      <c r="H16" s="613"/>
      <c r="I16" s="613"/>
      <c r="J16" s="613"/>
      <c r="K16" s="613"/>
      <c r="L16" s="613"/>
      <c r="M16" s="613"/>
      <c r="N16" s="613"/>
      <c r="O16" s="613"/>
      <c r="P16" s="613"/>
      <c r="Q16" s="613"/>
      <c r="R16" s="613"/>
    </row>
    <row r="17" spans="1:18" x14ac:dyDescent="0.2">
      <c r="A17" s="613"/>
      <c r="B17" s="613"/>
      <c r="C17" s="613"/>
      <c r="D17" s="613"/>
      <c r="E17" s="613"/>
      <c r="F17" s="613"/>
      <c r="G17" s="613"/>
      <c r="H17" s="613"/>
      <c r="I17" s="613"/>
      <c r="J17" s="613"/>
      <c r="K17" s="613"/>
      <c r="L17" s="613"/>
      <c r="M17" s="613"/>
      <c r="N17" s="613"/>
      <c r="O17" s="613"/>
      <c r="P17" s="613"/>
      <c r="Q17" s="613"/>
      <c r="R17" s="613"/>
    </row>
    <row r="18" spans="1:18" x14ac:dyDescent="0.2">
      <c r="A18" s="613"/>
      <c r="B18" s="613"/>
      <c r="C18" s="613"/>
      <c r="D18" s="613"/>
      <c r="E18" s="613"/>
      <c r="F18" s="613"/>
      <c r="G18" s="613"/>
      <c r="H18" s="613"/>
      <c r="I18" s="613"/>
      <c r="J18" s="613"/>
      <c r="K18" s="613"/>
      <c r="L18" s="613"/>
      <c r="M18" s="613"/>
      <c r="N18" s="613"/>
      <c r="O18" s="613"/>
      <c r="P18" s="613"/>
      <c r="Q18" s="613"/>
      <c r="R18" s="613"/>
    </row>
    <row r="19" spans="1:18" x14ac:dyDescent="0.2">
      <c r="A19" s="613"/>
      <c r="B19" s="613"/>
      <c r="C19" s="613"/>
      <c r="D19" s="613"/>
      <c r="E19" s="613"/>
      <c r="F19" s="613"/>
      <c r="G19" s="613"/>
      <c r="H19" s="613"/>
      <c r="I19" s="613"/>
      <c r="J19" s="613"/>
      <c r="K19" s="613"/>
      <c r="L19" s="613"/>
      <c r="M19" s="613"/>
      <c r="N19" s="613"/>
      <c r="O19" s="613"/>
      <c r="P19" s="613"/>
      <c r="Q19" s="613"/>
      <c r="R19" s="613"/>
    </row>
    <row r="20" spans="1:18" x14ac:dyDescent="0.2">
      <c r="A20" s="613"/>
      <c r="B20" s="613"/>
      <c r="C20" s="613"/>
      <c r="D20" s="613"/>
      <c r="E20" s="613"/>
      <c r="F20" s="613"/>
      <c r="G20" s="613"/>
      <c r="H20" s="613"/>
      <c r="I20" s="613"/>
      <c r="J20" s="613"/>
      <c r="K20" s="613"/>
      <c r="L20" s="613"/>
      <c r="M20" s="613"/>
      <c r="N20" s="613"/>
      <c r="O20" s="613"/>
      <c r="P20" s="613"/>
      <c r="Q20" s="613"/>
      <c r="R20" s="613"/>
    </row>
    <row r="21" spans="1:18" x14ac:dyDescent="0.2">
      <c r="A21" s="613"/>
      <c r="B21" s="613"/>
      <c r="C21" s="613"/>
      <c r="D21" s="613"/>
      <c r="E21" s="613"/>
      <c r="F21" s="613"/>
      <c r="G21" s="613"/>
      <c r="H21" s="613"/>
      <c r="I21" s="613"/>
      <c r="J21" s="613"/>
      <c r="K21" s="613"/>
      <c r="L21" s="613"/>
      <c r="M21" s="613"/>
      <c r="N21" s="613"/>
      <c r="O21" s="613"/>
      <c r="P21" s="613"/>
      <c r="Q21" s="613"/>
      <c r="R21" s="613"/>
    </row>
    <row r="22" spans="1:18" x14ac:dyDescent="0.2">
      <c r="A22" s="613"/>
      <c r="B22" s="613"/>
      <c r="C22" s="613"/>
      <c r="D22" s="613"/>
      <c r="E22" s="613"/>
      <c r="F22" s="613"/>
      <c r="G22" s="613"/>
      <c r="H22" s="613"/>
      <c r="I22" s="613"/>
      <c r="J22" s="613"/>
      <c r="K22" s="613"/>
      <c r="L22" s="613"/>
      <c r="M22" s="613"/>
      <c r="N22" s="613"/>
      <c r="O22" s="613"/>
      <c r="P22" s="613"/>
      <c r="Q22" s="613"/>
      <c r="R22" s="613"/>
    </row>
    <row r="23" spans="1:18" x14ac:dyDescent="0.2">
      <c r="A23" s="613"/>
      <c r="B23" s="613"/>
      <c r="C23" s="613"/>
      <c r="D23" s="613"/>
      <c r="E23" s="613"/>
      <c r="F23" s="613"/>
      <c r="G23" s="613"/>
      <c r="H23" s="613"/>
      <c r="I23" s="613"/>
      <c r="J23" s="613"/>
      <c r="K23" s="613"/>
      <c r="L23" s="613"/>
      <c r="M23" s="613"/>
      <c r="N23" s="613"/>
      <c r="O23" s="613"/>
      <c r="P23" s="613"/>
      <c r="Q23" s="613"/>
      <c r="R23" s="613"/>
    </row>
    <row r="24" spans="1:18" x14ac:dyDescent="0.2">
      <c r="A24" s="613"/>
      <c r="B24" s="613"/>
      <c r="C24" s="613"/>
      <c r="D24" s="613"/>
      <c r="E24" s="613"/>
      <c r="F24" s="613"/>
      <c r="G24" s="613"/>
      <c r="H24" s="613"/>
      <c r="I24" s="613"/>
      <c r="J24" s="613"/>
      <c r="K24" s="613"/>
      <c r="L24" s="613"/>
      <c r="M24" s="613"/>
      <c r="N24" s="613"/>
      <c r="O24" s="613"/>
      <c r="P24" s="613"/>
      <c r="Q24" s="613"/>
      <c r="R24" s="613"/>
    </row>
    <row r="25" spans="1:18" x14ac:dyDescent="0.2">
      <c r="A25" s="613"/>
      <c r="B25" s="613"/>
      <c r="C25" s="613"/>
      <c r="D25" s="613"/>
      <c r="E25" s="613"/>
      <c r="F25" s="613"/>
      <c r="G25" s="613"/>
      <c r="H25" s="613"/>
      <c r="I25" s="613"/>
      <c r="J25" s="613"/>
      <c r="K25" s="613"/>
      <c r="L25" s="613"/>
      <c r="M25" s="613"/>
      <c r="N25" s="613"/>
      <c r="O25" s="613"/>
      <c r="P25" s="613"/>
      <c r="Q25" s="613"/>
      <c r="R25" s="613"/>
    </row>
    <row r="26" spans="1:18" x14ac:dyDescent="0.2">
      <c r="A26" s="613"/>
      <c r="B26" s="613"/>
      <c r="C26" s="613"/>
      <c r="D26" s="613"/>
      <c r="E26" s="613"/>
      <c r="F26" s="613"/>
      <c r="G26" s="613"/>
      <c r="H26" s="613"/>
      <c r="I26" s="613"/>
      <c r="J26" s="613"/>
      <c r="K26" s="613"/>
      <c r="L26" s="613"/>
      <c r="M26" s="613"/>
      <c r="N26" s="613"/>
      <c r="O26" s="613"/>
      <c r="P26" s="613"/>
      <c r="Q26" s="613"/>
      <c r="R26" s="613"/>
    </row>
    <row r="27" spans="1:18" x14ac:dyDescent="0.2">
      <c r="A27" s="613"/>
      <c r="B27" s="613"/>
      <c r="C27" s="613"/>
      <c r="D27" s="613"/>
      <c r="E27" s="613"/>
      <c r="F27" s="613"/>
      <c r="G27" s="613"/>
      <c r="H27" s="613"/>
      <c r="I27" s="613"/>
      <c r="J27" s="613"/>
      <c r="K27" s="613"/>
      <c r="L27" s="613"/>
      <c r="M27" s="613"/>
      <c r="N27" s="613"/>
      <c r="O27" s="613"/>
      <c r="P27" s="613"/>
      <c r="Q27" s="613"/>
      <c r="R27" s="613"/>
    </row>
    <row r="28" spans="1:18" x14ac:dyDescent="0.2">
      <c r="A28" s="613"/>
      <c r="B28" s="613"/>
      <c r="C28" s="613"/>
      <c r="D28" s="613"/>
      <c r="E28" s="613"/>
      <c r="F28" s="613"/>
      <c r="G28" s="613"/>
      <c r="H28" s="613"/>
      <c r="I28" s="613"/>
      <c r="J28" s="613"/>
      <c r="K28" s="613"/>
      <c r="L28" s="613"/>
      <c r="M28" s="613"/>
      <c r="N28" s="613"/>
      <c r="O28" s="613"/>
      <c r="P28" s="613"/>
      <c r="Q28" s="613"/>
      <c r="R28" s="613"/>
    </row>
    <row r="29" spans="1:18" x14ac:dyDescent="0.2">
      <c r="A29" s="613"/>
      <c r="B29" s="613"/>
      <c r="C29" s="613"/>
      <c r="D29" s="613"/>
      <c r="E29" s="613"/>
      <c r="F29" s="613"/>
      <c r="G29" s="613"/>
      <c r="H29" s="613"/>
      <c r="I29" s="613"/>
      <c r="J29" s="613"/>
      <c r="K29" s="613"/>
      <c r="L29" s="613"/>
      <c r="M29" s="613"/>
      <c r="N29" s="613"/>
      <c r="O29" s="613"/>
      <c r="P29" s="613"/>
      <c r="Q29" s="613"/>
      <c r="R29" s="613"/>
    </row>
    <row r="30" spans="1:18" x14ac:dyDescent="0.2">
      <c r="A30" s="613"/>
      <c r="B30" s="613"/>
      <c r="C30" s="613"/>
      <c r="D30" s="613"/>
      <c r="E30" s="613"/>
      <c r="F30" s="613"/>
      <c r="G30" s="613"/>
      <c r="H30" s="613"/>
      <c r="I30" s="613"/>
      <c r="J30" s="613"/>
      <c r="K30" s="613"/>
      <c r="L30" s="613"/>
      <c r="M30" s="613"/>
      <c r="N30" s="613"/>
      <c r="O30" s="613"/>
      <c r="P30" s="613"/>
      <c r="Q30" s="613"/>
      <c r="R30" s="613"/>
    </row>
    <row r="31" spans="1:18" x14ac:dyDescent="0.2">
      <c r="A31" s="613"/>
      <c r="B31" s="613"/>
      <c r="C31" s="613"/>
      <c r="D31" s="613"/>
      <c r="E31" s="613"/>
      <c r="F31" s="613"/>
      <c r="G31" s="613"/>
      <c r="H31" s="613"/>
      <c r="I31" s="613"/>
      <c r="J31" s="613"/>
      <c r="K31" s="613"/>
      <c r="L31" s="613"/>
      <c r="M31" s="613"/>
      <c r="N31" s="613"/>
      <c r="O31" s="613"/>
      <c r="P31" s="613"/>
      <c r="Q31" s="613"/>
      <c r="R31" s="613"/>
    </row>
    <row r="32" spans="1:18" x14ac:dyDescent="0.2">
      <c r="A32" s="613"/>
      <c r="B32" s="613"/>
      <c r="C32" s="613"/>
      <c r="D32" s="613"/>
      <c r="E32" s="613"/>
      <c r="F32" s="613"/>
      <c r="G32" s="613"/>
      <c r="H32" s="613"/>
      <c r="I32" s="613"/>
      <c r="J32" s="613"/>
      <c r="K32" s="613"/>
      <c r="L32" s="613"/>
      <c r="M32" s="613"/>
      <c r="N32" s="613"/>
      <c r="O32" s="613"/>
      <c r="P32" s="613"/>
      <c r="Q32" s="613"/>
      <c r="R32" s="613"/>
    </row>
    <row r="33" spans="1:18" x14ac:dyDescent="0.2">
      <c r="A33" s="613"/>
      <c r="B33" s="613"/>
      <c r="C33" s="613"/>
      <c r="D33" s="613"/>
      <c r="E33" s="613"/>
      <c r="F33" s="613"/>
      <c r="G33" s="613"/>
      <c r="H33" s="613"/>
      <c r="I33" s="613"/>
      <c r="J33" s="613"/>
      <c r="K33" s="613"/>
      <c r="L33" s="613"/>
      <c r="M33" s="613"/>
      <c r="N33" s="613"/>
      <c r="O33" s="613"/>
      <c r="P33" s="613"/>
      <c r="Q33" s="613"/>
      <c r="R33" s="613"/>
    </row>
    <row r="34" spans="1:18" x14ac:dyDescent="0.2">
      <c r="A34" s="613"/>
      <c r="B34" s="613"/>
      <c r="C34" s="613"/>
      <c r="D34" s="613"/>
      <c r="E34" s="613"/>
      <c r="F34" s="613"/>
      <c r="G34" s="613"/>
      <c r="H34" s="613"/>
      <c r="I34" s="613"/>
      <c r="J34" s="613"/>
      <c r="K34" s="613"/>
      <c r="L34" s="613"/>
      <c r="M34" s="613"/>
      <c r="N34" s="613"/>
      <c r="O34" s="613"/>
      <c r="P34" s="613"/>
      <c r="Q34" s="613"/>
      <c r="R34" s="613"/>
    </row>
    <row r="35" spans="1:18" x14ac:dyDescent="0.2">
      <c r="A35" s="613"/>
      <c r="B35" s="613"/>
      <c r="C35" s="613"/>
      <c r="D35" s="613"/>
      <c r="E35" s="613"/>
      <c r="F35" s="613"/>
      <c r="G35" s="613"/>
      <c r="H35" s="613"/>
      <c r="I35" s="613"/>
      <c r="J35" s="613"/>
      <c r="K35" s="613"/>
      <c r="L35" s="613"/>
      <c r="M35" s="613"/>
      <c r="N35" s="613"/>
      <c r="O35" s="613"/>
      <c r="P35" s="613"/>
      <c r="Q35" s="613"/>
      <c r="R35" s="613"/>
    </row>
    <row r="36" spans="1:18" x14ac:dyDescent="0.2">
      <c r="A36" s="613"/>
      <c r="B36" s="613"/>
      <c r="C36" s="613"/>
      <c r="D36" s="613"/>
      <c r="E36" s="613"/>
      <c r="F36" s="613"/>
      <c r="G36" s="613"/>
      <c r="H36" s="613"/>
      <c r="I36" s="613"/>
      <c r="J36" s="613"/>
      <c r="K36" s="613"/>
      <c r="L36" s="613"/>
      <c r="M36" s="613"/>
      <c r="N36" s="613"/>
      <c r="O36" s="613"/>
      <c r="P36" s="613"/>
      <c r="Q36" s="613"/>
      <c r="R36" s="613"/>
    </row>
    <row r="37" spans="1:18" x14ac:dyDescent="0.2">
      <c r="A37" s="613"/>
      <c r="B37" s="613"/>
      <c r="C37" s="613"/>
      <c r="D37" s="613"/>
      <c r="E37" s="613"/>
      <c r="F37" s="613"/>
      <c r="G37" s="613"/>
      <c r="H37" s="613"/>
      <c r="I37" s="613"/>
      <c r="J37" s="613"/>
      <c r="K37" s="613"/>
      <c r="L37" s="613"/>
      <c r="M37" s="613"/>
      <c r="N37" s="613"/>
      <c r="O37" s="613"/>
      <c r="P37" s="613"/>
      <c r="Q37" s="613"/>
      <c r="R37" s="613"/>
    </row>
    <row r="38" spans="1:18" x14ac:dyDescent="0.2">
      <c r="A38" s="613"/>
      <c r="B38" s="613"/>
      <c r="C38" s="613"/>
      <c r="D38" s="613"/>
      <c r="E38" s="613"/>
      <c r="F38" s="613"/>
      <c r="G38" s="613"/>
      <c r="H38" s="613"/>
      <c r="I38" s="613"/>
      <c r="J38" s="613"/>
      <c r="K38" s="613"/>
      <c r="L38" s="613"/>
      <c r="M38" s="613"/>
      <c r="N38" s="613"/>
      <c r="O38" s="613"/>
      <c r="P38" s="613"/>
      <c r="Q38" s="613"/>
      <c r="R38" s="613"/>
    </row>
  </sheetData>
  <mergeCells count="1">
    <mergeCell ref="A4:D4"/>
  </mergeCell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D13"/>
  <sheetViews>
    <sheetView showGridLines="0" zoomScale="96" zoomScaleNormal="96" workbookViewId="0"/>
  </sheetViews>
  <sheetFormatPr defaultColWidth="10.140625" defaultRowHeight="14.25" x14ac:dyDescent="0.2"/>
  <cols>
    <col min="1" max="1" width="41.42578125" style="613" customWidth="1"/>
    <col min="2" max="2" width="14" style="613" customWidth="1"/>
    <col min="3" max="3" width="10.140625" style="613"/>
    <col min="4" max="4" width="12.5703125" style="613" customWidth="1"/>
    <col min="5" max="16384" width="10.140625" style="613"/>
  </cols>
  <sheetData>
    <row r="1" spans="1:4" x14ac:dyDescent="0.2">
      <c r="A1" s="611" t="s">
        <v>797</v>
      </c>
    </row>
    <row r="2" spans="1:4" x14ac:dyDescent="0.2">
      <c r="A2" s="611"/>
    </row>
    <row r="3" spans="1:4" ht="18.75" customHeight="1" x14ac:dyDescent="0.25">
      <c r="A3" s="640" t="s">
        <v>798</v>
      </c>
      <c r="B3" s="641"/>
      <c r="C3" s="641"/>
      <c r="D3" s="642"/>
    </row>
    <row r="4" spans="1:4" x14ac:dyDescent="0.2">
      <c r="A4" s="740" t="s">
        <v>772</v>
      </c>
      <c r="B4" s="740"/>
      <c r="C4" s="740"/>
      <c r="D4" s="740"/>
    </row>
    <row r="5" spans="1:4" x14ac:dyDescent="0.2">
      <c r="A5" s="643"/>
      <c r="B5" s="614"/>
      <c r="C5" s="615">
        <v>2017</v>
      </c>
      <c r="D5" s="616">
        <v>2016</v>
      </c>
    </row>
    <row r="6" spans="1:4" x14ac:dyDescent="0.2">
      <c r="A6" s="644"/>
      <c r="B6" s="617"/>
      <c r="C6" s="618" t="s">
        <v>0</v>
      </c>
      <c r="D6" s="617" t="s">
        <v>0</v>
      </c>
    </row>
    <row r="7" spans="1:4" x14ac:dyDescent="0.2">
      <c r="A7" s="619"/>
      <c r="B7" s="620"/>
      <c r="C7" s="621"/>
      <c r="D7" s="622"/>
    </row>
    <row r="8" spans="1:4" x14ac:dyDescent="0.2">
      <c r="A8" s="623" t="s">
        <v>773</v>
      </c>
      <c r="B8" s="624"/>
      <c r="C8" s="625">
        <v>100</v>
      </c>
      <c r="D8" s="626">
        <v>100</v>
      </c>
    </row>
    <row r="9" spans="1:4" x14ac:dyDescent="0.2">
      <c r="A9" s="619" t="s">
        <v>774</v>
      </c>
      <c r="B9" s="627"/>
      <c r="C9" s="628" t="s">
        <v>547</v>
      </c>
      <c r="D9" s="630" t="s">
        <v>547</v>
      </c>
    </row>
    <row r="10" spans="1:4" x14ac:dyDescent="0.2">
      <c r="A10" s="619" t="s">
        <v>776</v>
      </c>
      <c r="B10" s="627"/>
      <c r="C10" s="536" t="s">
        <v>775</v>
      </c>
      <c r="D10" s="630" t="s">
        <v>547</v>
      </c>
    </row>
    <row r="11" spans="1:4" x14ac:dyDescent="0.2">
      <c r="A11" s="631" t="s">
        <v>777</v>
      </c>
      <c r="B11" s="632"/>
      <c r="C11" s="633">
        <v>99</v>
      </c>
      <c r="D11" s="634">
        <v>100</v>
      </c>
    </row>
    <row r="12" spans="1:4" s="545" customFormat="1" ht="15" customHeight="1" x14ac:dyDescent="0.2">
      <c r="A12" s="741" t="s">
        <v>818</v>
      </c>
      <c r="B12" s="727"/>
      <c r="C12" s="727"/>
      <c r="D12" s="727"/>
    </row>
    <row r="13" spans="1:4" ht="15.75" customHeight="1" x14ac:dyDescent="0.2">
      <c r="A13" s="635" t="s">
        <v>792</v>
      </c>
      <c r="B13" s="635"/>
      <c r="C13" s="636"/>
      <c r="D13" s="637"/>
    </row>
  </sheetData>
  <mergeCells count="2">
    <mergeCell ref="A4:D4"/>
    <mergeCell ref="A12:D1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36"/>
  <sheetViews>
    <sheetView showGridLines="0" workbookViewId="0"/>
  </sheetViews>
  <sheetFormatPr defaultRowHeight="12.75" x14ac:dyDescent="0.2"/>
  <cols>
    <col min="1" max="1" width="10.85546875" bestFit="1" customWidth="1"/>
    <col min="2" max="2" width="12.42578125" bestFit="1" customWidth="1"/>
    <col min="6" max="6" width="4.140625" customWidth="1"/>
    <col min="7" max="7" width="9.140625" customWidth="1"/>
  </cols>
  <sheetData>
    <row r="1" spans="1:11" x14ac:dyDescent="0.2">
      <c r="A1" s="201" t="s">
        <v>650</v>
      </c>
    </row>
    <row r="2" spans="1:11" x14ac:dyDescent="0.2">
      <c r="A2" s="201"/>
    </row>
    <row r="3" spans="1:11" ht="15.75" x14ac:dyDescent="0.2">
      <c r="C3" s="688" t="s">
        <v>649</v>
      </c>
      <c r="D3" s="688"/>
      <c r="E3" s="688"/>
      <c r="F3" s="688"/>
      <c r="G3" s="688"/>
      <c r="H3" s="688"/>
    </row>
    <row r="4" spans="1:11" ht="3.75" customHeight="1" x14ac:dyDescent="0.2"/>
    <row r="5" spans="1:11" s="648" customFormat="1" ht="14.25" x14ac:dyDescent="0.2">
      <c r="A5" s="690" t="s">
        <v>806</v>
      </c>
      <c r="B5" s="690"/>
      <c r="C5" s="690"/>
      <c r="D5" s="690"/>
      <c r="E5" s="690"/>
      <c r="H5" s="690" t="s">
        <v>807</v>
      </c>
      <c r="I5" s="690"/>
      <c r="J5" s="690"/>
      <c r="K5" s="690"/>
    </row>
    <row r="23" spans="1:10" x14ac:dyDescent="0.2">
      <c r="A23" s="462" t="s">
        <v>629</v>
      </c>
      <c r="B23" s="5"/>
      <c r="C23" s="5"/>
      <c r="H23" s="462" t="s">
        <v>629</v>
      </c>
      <c r="I23" s="5"/>
    </row>
    <row r="24" spans="1:10" ht="22.5" x14ac:dyDescent="0.2">
      <c r="A24" s="465" t="s">
        <v>630</v>
      </c>
      <c r="B24" s="466" t="s">
        <v>651</v>
      </c>
      <c r="C24" s="464" t="s">
        <v>632</v>
      </c>
      <c r="J24" s="15" t="s">
        <v>633</v>
      </c>
    </row>
    <row r="25" spans="1:10" x14ac:dyDescent="0.2">
      <c r="C25" s="5">
        <v>7.1</v>
      </c>
      <c r="H25" s="5" t="s">
        <v>133</v>
      </c>
      <c r="I25" s="5"/>
      <c r="J25" s="485">
        <v>-34.213999999999999</v>
      </c>
    </row>
    <row r="26" spans="1:10" x14ac:dyDescent="0.2">
      <c r="A26" s="469">
        <v>2007</v>
      </c>
      <c r="B26" s="470">
        <v>10.208221498065521</v>
      </c>
      <c r="H26" s="5" t="s">
        <v>652</v>
      </c>
      <c r="I26" s="5"/>
      <c r="J26" s="485">
        <v>-158</v>
      </c>
    </row>
    <row r="27" spans="1:10" x14ac:dyDescent="0.2">
      <c r="A27" s="469">
        <v>2008</v>
      </c>
      <c r="B27" s="470">
        <v>13.072380402557183</v>
      </c>
      <c r="H27" s="5" t="s">
        <v>653</v>
      </c>
      <c r="I27" s="5"/>
      <c r="J27" s="485">
        <v>46.213999999999999</v>
      </c>
    </row>
    <row r="28" spans="1:10" x14ac:dyDescent="0.2">
      <c r="A28" s="469">
        <v>2009</v>
      </c>
      <c r="B28" s="470">
        <v>13.298343060494242</v>
      </c>
      <c r="H28" s="5" t="s">
        <v>654</v>
      </c>
      <c r="I28" s="5"/>
      <c r="J28" s="485">
        <v>116</v>
      </c>
    </row>
    <row r="29" spans="1:10" x14ac:dyDescent="0.2">
      <c r="A29" s="469">
        <v>2010</v>
      </c>
      <c r="B29" s="470">
        <v>7.3136780557661316</v>
      </c>
      <c r="H29" s="5" t="s">
        <v>655</v>
      </c>
      <c r="I29" s="5"/>
      <c r="J29" s="485">
        <v>75</v>
      </c>
    </row>
    <row r="30" spans="1:10" x14ac:dyDescent="0.2">
      <c r="A30" s="469">
        <v>2011</v>
      </c>
      <c r="B30" s="470">
        <v>7.4817775586696413</v>
      </c>
      <c r="H30" s="5" t="s">
        <v>656</v>
      </c>
      <c r="I30" s="5"/>
      <c r="J30" s="5">
        <v>45</v>
      </c>
    </row>
    <row r="31" spans="1:10" x14ac:dyDescent="0.2">
      <c r="A31" s="469">
        <v>2012</v>
      </c>
      <c r="B31" s="470">
        <v>3.3447621948212261</v>
      </c>
    </row>
    <row r="32" spans="1:10" x14ac:dyDescent="0.2">
      <c r="A32" s="469">
        <v>2013</v>
      </c>
      <c r="B32" s="470">
        <v>10.140209829076692</v>
      </c>
    </row>
    <row r="33" spans="1:2" x14ac:dyDescent="0.2">
      <c r="A33" s="469">
        <v>2014</v>
      </c>
      <c r="B33" s="470">
        <v>-0.96460831596293772</v>
      </c>
    </row>
    <row r="34" spans="1:2" x14ac:dyDescent="0.2">
      <c r="A34" s="469">
        <v>2015</v>
      </c>
      <c r="B34" s="470">
        <v>3.7516358716227769</v>
      </c>
    </row>
    <row r="35" spans="1:2" x14ac:dyDescent="0.2">
      <c r="A35" s="469">
        <v>2016</v>
      </c>
      <c r="B35" s="470">
        <v>4.211193608861886</v>
      </c>
    </row>
    <row r="36" spans="1:2" x14ac:dyDescent="0.2">
      <c r="A36" s="469">
        <v>2017</v>
      </c>
      <c r="B36" s="470">
        <v>0.30984231205301316</v>
      </c>
    </row>
  </sheetData>
  <mergeCells count="3">
    <mergeCell ref="C3:H3"/>
    <mergeCell ref="H5:K5"/>
    <mergeCell ref="A5:E5"/>
  </mergeCells>
  <pageMargins left="0.7" right="0.7" top="0.75" bottom="0.75" header="0.3" footer="0.3"/>
  <drawing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D13"/>
  <sheetViews>
    <sheetView showGridLines="0" zoomScaleNormal="100" workbookViewId="0"/>
  </sheetViews>
  <sheetFormatPr defaultColWidth="10.140625" defaultRowHeight="14.25" x14ac:dyDescent="0.2"/>
  <cols>
    <col min="1" max="1" width="59.5703125" style="613" customWidth="1"/>
    <col min="2" max="2" width="13.42578125" style="613" customWidth="1"/>
    <col min="3" max="16384" width="10.140625" style="613"/>
  </cols>
  <sheetData>
    <row r="1" spans="1:4" x14ac:dyDescent="0.2">
      <c r="A1" s="611" t="s">
        <v>799</v>
      </c>
    </row>
    <row r="2" spans="1:4" x14ac:dyDescent="0.2">
      <c r="A2" s="611"/>
    </row>
    <row r="3" spans="1:4" ht="15.75" x14ac:dyDescent="0.25">
      <c r="A3" s="743" t="s">
        <v>800</v>
      </c>
      <c r="B3" s="744"/>
      <c r="C3" s="744"/>
      <c r="D3" s="748"/>
    </row>
    <row r="4" spans="1:4" x14ac:dyDescent="0.2">
      <c r="A4" s="749" t="s">
        <v>772</v>
      </c>
      <c r="B4" s="749"/>
      <c r="C4" s="749"/>
      <c r="D4" s="749"/>
    </row>
    <row r="5" spans="1:4" x14ac:dyDescent="0.2">
      <c r="A5" s="746"/>
      <c r="B5" s="614"/>
      <c r="C5" s="615">
        <v>2017</v>
      </c>
      <c r="D5" s="616">
        <v>2016</v>
      </c>
    </row>
    <row r="6" spans="1:4" x14ac:dyDescent="0.2">
      <c r="A6" s="747"/>
      <c r="B6" s="617"/>
      <c r="C6" s="618" t="s">
        <v>0</v>
      </c>
      <c r="D6" s="617" t="s">
        <v>0</v>
      </c>
    </row>
    <row r="7" spans="1:4" x14ac:dyDescent="0.2">
      <c r="A7" s="619"/>
      <c r="B7" s="620"/>
      <c r="C7" s="621"/>
      <c r="D7" s="622"/>
    </row>
    <row r="8" spans="1:4" x14ac:dyDescent="0.2">
      <c r="A8" s="623" t="s">
        <v>801</v>
      </c>
      <c r="B8" s="624"/>
      <c r="C8" s="625">
        <v>56</v>
      </c>
      <c r="D8" s="626">
        <v>156</v>
      </c>
    </row>
    <row r="9" spans="1:4" x14ac:dyDescent="0.2">
      <c r="A9" s="619" t="s">
        <v>774</v>
      </c>
      <c r="B9" s="627"/>
      <c r="C9" s="628">
        <v>53</v>
      </c>
      <c r="D9" s="630" t="s">
        <v>547</v>
      </c>
    </row>
    <row r="10" spans="1:4" x14ac:dyDescent="0.2">
      <c r="A10" s="619" t="s">
        <v>776</v>
      </c>
      <c r="B10" s="627"/>
      <c r="C10" s="628">
        <v>89</v>
      </c>
      <c r="D10" s="630">
        <v>28</v>
      </c>
    </row>
    <row r="11" spans="1:4" x14ac:dyDescent="0.2">
      <c r="A11" s="631" t="s">
        <v>777</v>
      </c>
      <c r="B11" s="632"/>
      <c r="C11" s="633">
        <v>21</v>
      </c>
      <c r="D11" s="634">
        <v>127</v>
      </c>
    </row>
    <row r="12" spans="1:4" ht="40.5" customHeight="1" x14ac:dyDescent="0.2">
      <c r="A12" s="726" t="s">
        <v>819</v>
      </c>
      <c r="B12" s="727"/>
      <c r="C12" s="727"/>
      <c r="D12" s="727"/>
    </row>
    <row r="13" spans="1:4" x14ac:dyDescent="0.2">
      <c r="A13" s="635" t="s">
        <v>792</v>
      </c>
      <c r="B13" s="635"/>
      <c r="C13" s="636"/>
      <c r="D13" s="637"/>
    </row>
  </sheetData>
  <mergeCells count="4">
    <mergeCell ref="A3:D3"/>
    <mergeCell ref="A4:D4"/>
    <mergeCell ref="A5:A6"/>
    <mergeCell ref="A12:D12"/>
  </mergeCell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D13"/>
  <sheetViews>
    <sheetView showGridLines="0" zoomScale="95" zoomScaleNormal="95" workbookViewId="0">
      <selection activeCell="A4" sqref="A4:D4"/>
    </sheetView>
  </sheetViews>
  <sheetFormatPr defaultColWidth="10.140625" defaultRowHeight="14.25" x14ac:dyDescent="0.2"/>
  <cols>
    <col min="1" max="1" width="52.7109375" style="613" customWidth="1"/>
    <col min="2" max="16384" width="10.140625" style="613"/>
  </cols>
  <sheetData>
    <row r="1" spans="1:4" x14ac:dyDescent="0.2">
      <c r="A1" s="611" t="s">
        <v>802</v>
      </c>
      <c r="B1" s="612"/>
      <c r="C1" s="612"/>
      <c r="D1" s="612"/>
    </row>
    <row r="2" spans="1:4" x14ac:dyDescent="0.2">
      <c r="A2" s="611"/>
      <c r="B2" s="612"/>
      <c r="C2" s="612"/>
      <c r="D2" s="612"/>
    </row>
    <row r="3" spans="1:4" ht="15.75" x14ac:dyDescent="0.25">
      <c r="A3" s="743" t="s">
        <v>803</v>
      </c>
      <c r="B3" s="744"/>
      <c r="C3" s="744"/>
      <c r="D3" s="745"/>
    </row>
    <row r="4" spans="1:4" x14ac:dyDescent="0.2">
      <c r="A4" s="749" t="s">
        <v>772</v>
      </c>
      <c r="B4" s="749"/>
      <c r="C4" s="749"/>
      <c r="D4" s="749"/>
    </row>
    <row r="5" spans="1:4" x14ac:dyDescent="0.2">
      <c r="A5" s="746"/>
      <c r="B5" s="614"/>
      <c r="C5" s="615">
        <v>2017</v>
      </c>
      <c r="D5" s="616">
        <v>2016</v>
      </c>
    </row>
    <row r="6" spans="1:4" x14ac:dyDescent="0.2">
      <c r="A6" s="747"/>
      <c r="B6" s="617"/>
      <c r="C6" s="618" t="s">
        <v>0</v>
      </c>
      <c r="D6" s="617" t="s">
        <v>0</v>
      </c>
    </row>
    <row r="7" spans="1:4" x14ac:dyDescent="0.2">
      <c r="A7" s="619"/>
      <c r="B7" s="620"/>
      <c r="C7" s="621"/>
      <c r="D7" s="622"/>
    </row>
    <row r="8" spans="1:4" x14ac:dyDescent="0.2">
      <c r="A8" s="623" t="s">
        <v>773</v>
      </c>
      <c r="B8" s="624"/>
      <c r="C8" s="625">
        <v>33</v>
      </c>
      <c r="D8" s="626">
        <v>30</v>
      </c>
    </row>
    <row r="9" spans="1:4" x14ac:dyDescent="0.2">
      <c r="A9" s="619" t="s">
        <v>774</v>
      </c>
      <c r="B9" s="627"/>
      <c r="C9" s="638">
        <v>10</v>
      </c>
      <c r="D9" s="629">
        <v>9</v>
      </c>
    </row>
    <row r="10" spans="1:4" x14ac:dyDescent="0.2">
      <c r="A10" s="619" t="s">
        <v>776</v>
      </c>
      <c r="B10" s="627"/>
      <c r="C10" s="628">
        <v>6</v>
      </c>
      <c r="D10" s="630">
        <v>6</v>
      </c>
    </row>
    <row r="11" spans="1:4" x14ac:dyDescent="0.2">
      <c r="A11" s="631" t="s">
        <v>777</v>
      </c>
      <c r="B11" s="632"/>
      <c r="C11" s="633">
        <v>37</v>
      </c>
      <c r="D11" s="634">
        <v>33</v>
      </c>
    </row>
    <row r="12" spans="1:4" x14ac:dyDescent="0.2">
      <c r="A12" s="635" t="s">
        <v>792</v>
      </c>
      <c r="B12" s="635"/>
      <c r="C12" s="636"/>
      <c r="D12" s="637"/>
    </row>
    <row r="13" spans="1:4" x14ac:dyDescent="0.2">
      <c r="A13" s="619"/>
      <c r="B13" s="612"/>
      <c r="C13" s="612"/>
      <c r="D13" s="612"/>
    </row>
  </sheetData>
  <mergeCells count="3">
    <mergeCell ref="A3:D3"/>
    <mergeCell ref="A4:D4"/>
    <mergeCell ref="A5:A6"/>
  </mergeCells>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rgb="FFFFFF00"/>
  </sheetPr>
  <dimension ref="A1:D13"/>
  <sheetViews>
    <sheetView showGridLines="0" workbookViewId="0">
      <selection activeCell="C12" sqref="C12"/>
    </sheetView>
  </sheetViews>
  <sheetFormatPr defaultColWidth="10.140625" defaultRowHeight="14.25" x14ac:dyDescent="0.2"/>
  <cols>
    <col min="1" max="1" width="52.7109375" style="613" customWidth="1"/>
    <col min="2" max="16384" width="10.140625" style="613"/>
  </cols>
  <sheetData>
    <row r="1" spans="1:4" x14ac:dyDescent="0.2">
      <c r="A1" s="611" t="s">
        <v>826</v>
      </c>
      <c r="B1" s="612"/>
      <c r="C1" s="612"/>
      <c r="D1" s="612"/>
    </row>
    <row r="2" spans="1:4" x14ac:dyDescent="0.2">
      <c r="A2" s="611"/>
      <c r="B2" s="612"/>
      <c r="C2" s="612"/>
      <c r="D2" s="612"/>
    </row>
    <row r="3" spans="1:4" ht="15.75" x14ac:dyDescent="0.25">
      <c r="A3" s="743" t="s">
        <v>827</v>
      </c>
      <c r="B3" s="744"/>
      <c r="C3" s="744"/>
      <c r="D3" s="745"/>
    </row>
    <row r="4" spans="1:4" x14ac:dyDescent="0.2">
      <c r="A4" s="749" t="s">
        <v>772</v>
      </c>
      <c r="B4" s="749"/>
      <c r="C4" s="749"/>
      <c r="D4" s="749"/>
    </row>
    <row r="5" spans="1:4" x14ac:dyDescent="0.2">
      <c r="A5" s="746"/>
      <c r="B5" s="614"/>
      <c r="C5" s="615">
        <v>2017</v>
      </c>
      <c r="D5" s="616">
        <v>2016</v>
      </c>
    </row>
    <row r="6" spans="1:4" x14ac:dyDescent="0.2">
      <c r="A6" s="747"/>
      <c r="B6" s="617"/>
      <c r="C6" s="618" t="s">
        <v>0</v>
      </c>
      <c r="D6" s="617" t="s">
        <v>0</v>
      </c>
    </row>
    <row r="7" spans="1:4" x14ac:dyDescent="0.2">
      <c r="A7" s="619"/>
      <c r="B7" s="620"/>
      <c r="C7" s="621"/>
      <c r="D7" s="622"/>
    </row>
    <row r="8" spans="1:4" x14ac:dyDescent="0.2">
      <c r="A8" s="623" t="s">
        <v>773</v>
      </c>
      <c r="B8" s="624"/>
      <c r="C8" s="625">
        <v>1126</v>
      </c>
      <c r="D8" s="626">
        <v>1044</v>
      </c>
    </row>
    <row r="9" spans="1:4" x14ac:dyDescent="0.2">
      <c r="A9" s="619" t="s">
        <v>774</v>
      </c>
      <c r="B9" s="627"/>
      <c r="C9" s="638">
        <v>72</v>
      </c>
      <c r="D9" s="629">
        <v>62</v>
      </c>
    </row>
    <row r="10" spans="1:4" x14ac:dyDescent="0.2">
      <c r="A10" s="619" t="s">
        <v>776</v>
      </c>
      <c r="B10" s="627"/>
      <c r="C10" s="628" t="s">
        <v>547</v>
      </c>
      <c r="D10" s="630" t="s">
        <v>547</v>
      </c>
    </row>
    <row r="11" spans="1:4" x14ac:dyDescent="0.2">
      <c r="A11" s="631" t="s">
        <v>777</v>
      </c>
      <c r="B11" s="632"/>
      <c r="C11" s="633">
        <v>1198</v>
      </c>
      <c r="D11" s="634">
        <v>1105</v>
      </c>
    </row>
    <row r="12" spans="1:4" x14ac:dyDescent="0.2">
      <c r="A12" s="635" t="s">
        <v>792</v>
      </c>
      <c r="B12" s="635"/>
      <c r="C12" s="636"/>
      <c r="D12" s="637"/>
    </row>
    <row r="13" spans="1:4" x14ac:dyDescent="0.2">
      <c r="A13" s="619"/>
      <c r="B13" s="612"/>
      <c r="C13" s="612"/>
      <c r="D13" s="612"/>
    </row>
  </sheetData>
  <mergeCells count="3">
    <mergeCell ref="A3:D3"/>
    <mergeCell ref="A4:D4"/>
    <mergeCell ref="A5:A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44"/>
  <sheetViews>
    <sheetView showGridLines="0" workbookViewId="0"/>
  </sheetViews>
  <sheetFormatPr defaultRowHeight="12.75" x14ac:dyDescent="0.2"/>
  <cols>
    <col min="1" max="1" width="11" customWidth="1"/>
    <col min="2" max="2" width="13.7109375" customWidth="1"/>
    <col min="4" max="4" width="16.28515625" customWidth="1"/>
  </cols>
  <sheetData>
    <row r="1" spans="1:8" x14ac:dyDescent="0.2">
      <c r="A1" s="647" t="s">
        <v>657</v>
      </c>
    </row>
    <row r="2" spans="1:8" x14ac:dyDescent="0.2">
      <c r="A2" s="647"/>
    </row>
    <row r="3" spans="1:8" s="650" customFormat="1" ht="15.75" x14ac:dyDescent="0.2">
      <c r="B3" s="688" t="s">
        <v>658</v>
      </c>
      <c r="C3" s="688"/>
      <c r="D3" s="688"/>
      <c r="E3" s="688"/>
      <c r="F3" s="688"/>
      <c r="G3" s="688"/>
      <c r="H3" s="688"/>
    </row>
    <row r="4" spans="1:8" s="648" customFormat="1" ht="14.25" x14ac:dyDescent="0.2">
      <c r="B4" s="689" t="s">
        <v>53</v>
      </c>
      <c r="C4" s="689"/>
      <c r="D4" s="689"/>
      <c r="E4" s="689"/>
      <c r="F4" s="689"/>
      <c r="G4" s="689"/>
      <c r="H4" s="689"/>
    </row>
    <row r="29" spans="1:10" ht="52.5" customHeight="1" x14ac:dyDescent="0.2">
      <c r="A29" s="691" t="s">
        <v>659</v>
      </c>
      <c r="B29" s="691"/>
      <c r="C29" s="691"/>
      <c r="D29" s="691"/>
      <c r="E29" s="691"/>
      <c r="F29" s="691"/>
      <c r="G29" s="691"/>
      <c r="H29" s="691"/>
      <c r="I29" s="691"/>
      <c r="J29" s="691"/>
    </row>
    <row r="31" spans="1:10" x14ac:dyDescent="0.2">
      <c r="A31" s="462" t="s">
        <v>629</v>
      </c>
    </row>
    <row r="32" spans="1:10" ht="36" customHeight="1" x14ac:dyDescent="0.2">
      <c r="A32" s="465" t="s">
        <v>630</v>
      </c>
      <c r="B32" s="322" t="s">
        <v>661</v>
      </c>
      <c r="C32" s="464" t="s">
        <v>660</v>
      </c>
      <c r="D32" s="322"/>
    </row>
    <row r="33" spans="1:4" x14ac:dyDescent="0.2">
      <c r="C33" s="471">
        <v>5.9068977638161657</v>
      </c>
    </row>
    <row r="34" spans="1:4" x14ac:dyDescent="0.2">
      <c r="A34" s="469">
        <v>2007</v>
      </c>
      <c r="B34" s="471">
        <v>8.9129858243285582</v>
      </c>
    </row>
    <row r="35" spans="1:4" x14ac:dyDescent="0.2">
      <c r="A35" s="469">
        <v>2008</v>
      </c>
      <c r="B35" s="471">
        <v>14.6284907660507</v>
      </c>
    </row>
    <row r="36" spans="1:4" x14ac:dyDescent="0.2">
      <c r="A36" s="469">
        <v>2009</v>
      </c>
      <c r="B36" s="471">
        <v>9.8584523057502587</v>
      </c>
    </row>
    <row r="37" spans="1:4" x14ac:dyDescent="0.2">
      <c r="A37" s="469">
        <v>2010</v>
      </c>
      <c r="B37" s="471">
        <v>4.8638196409878685</v>
      </c>
    </row>
    <row r="38" spans="1:4" x14ac:dyDescent="0.2">
      <c r="A38" s="469">
        <v>2011</v>
      </c>
      <c r="B38" s="471">
        <v>9.4009987974870093</v>
      </c>
    </row>
    <row r="39" spans="1:4" x14ac:dyDescent="0.2">
      <c r="A39" s="469">
        <v>2012</v>
      </c>
      <c r="B39" s="471">
        <v>5.7437602995242187</v>
      </c>
    </row>
    <row r="40" spans="1:4" x14ac:dyDescent="0.2">
      <c r="A40" s="469">
        <v>2013</v>
      </c>
      <c r="B40" s="471">
        <v>7.9996572371597159</v>
      </c>
    </row>
    <row r="41" spans="1:4" x14ac:dyDescent="0.2">
      <c r="A41" s="469">
        <v>2014</v>
      </c>
      <c r="B41" s="471">
        <v>2.0638557982714612</v>
      </c>
    </row>
    <row r="42" spans="1:4" x14ac:dyDescent="0.2">
      <c r="A42" s="469">
        <v>2015</v>
      </c>
      <c r="B42" s="471">
        <v>3.7477484660575633</v>
      </c>
    </row>
    <row r="43" spans="1:4" x14ac:dyDescent="0.2">
      <c r="A43" s="469">
        <v>2016</v>
      </c>
      <c r="B43" s="471">
        <v>1.6112230707399602</v>
      </c>
    </row>
    <row r="44" spans="1:4" x14ac:dyDescent="0.2">
      <c r="A44" s="469">
        <v>2017</v>
      </c>
      <c r="B44" s="471">
        <v>3.3</v>
      </c>
      <c r="D44" s="5"/>
    </row>
  </sheetData>
  <mergeCells count="3">
    <mergeCell ref="A29:J29"/>
    <mergeCell ref="B3:H3"/>
    <mergeCell ref="B4:H4"/>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42"/>
  <sheetViews>
    <sheetView showGridLines="0" workbookViewId="0"/>
  </sheetViews>
  <sheetFormatPr defaultRowHeight="12.75" x14ac:dyDescent="0.2"/>
  <cols>
    <col min="1" max="1" width="40.7109375" customWidth="1"/>
  </cols>
  <sheetData>
    <row r="1" spans="1:7" x14ac:dyDescent="0.2">
      <c r="A1" s="647" t="s">
        <v>662</v>
      </c>
    </row>
    <row r="2" spans="1:7" x14ac:dyDescent="0.2">
      <c r="A2" s="647"/>
    </row>
    <row r="3" spans="1:7" s="650" customFormat="1" ht="18.75" x14ac:dyDescent="0.2">
      <c r="A3" s="688" t="s">
        <v>809</v>
      </c>
      <c r="B3" s="688"/>
      <c r="C3" s="688"/>
      <c r="D3" s="688"/>
      <c r="E3" s="688"/>
      <c r="F3" s="688"/>
      <c r="G3" s="688"/>
    </row>
    <row r="4" spans="1:7" s="648" customFormat="1" ht="14.25" x14ac:dyDescent="0.2">
      <c r="A4" s="689" t="s">
        <v>663</v>
      </c>
      <c r="B4" s="689"/>
      <c r="C4" s="689"/>
      <c r="D4" s="689"/>
      <c r="E4" s="689"/>
      <c r="F4" s="689"/>
      <c r="G4" s="689"/>
    </row>
    <row r="30" spans="1:1" x14ac:dyDescent="0.2">
      <c r="A30" s="5" t="s">
        <v>644</v>
      </c>
    </row>
    <row r="33" spans="1:3" x14ac:dyDescent="0.2">
      <c r="A33" s="462" t="s">
        <v>629</v>
      </c>
      <c r="B33" s="479">
        <v>43070</v>
      </c>
      <c r="C33" s="15" t="s">
        <v>648</v>
      </c>
    </row>
    <row r="34" spans="1:3" x14ac:dyDescent="0.2">
      <c r="A34" s="28" t="s">
        <v>664</v>
      </c>
      <c r="B34" s="486">
        <v>192.738</v>
      </c>
      <c r="C34" s="487">
        <v>1.3132869991823386</v>
      </c>
    </row>
    <row r="35" spans="1:3" x14ac:dyDescent="0.2">
      <c r="A35" s="28" t="s">
        <v>665</v>
      </c>
      <c r="B35" s="486">
        <v>2428.8090000000002</v>
      </c>
      <c r="C35" s="487">
        <v>16.549529844644319</v>
      </c>
    </row>
    <row r="36" spans="1:3" x14ac:dyDescent="0.2">
      <c r="A36" s="28" t="s">
        <v>666</v>
      </c>
      <c r="B36" s="486">
        <v>3136.0879999999997</v>
      </c>
      <c r="C36" s="487">
        <v>21.368819841918775</v>
      </c>
    </row>
    <row r="37" spans="1:3" x14ac:dyDescent="0.2">
      <c r="A37" s="28" t="s">
        <v>667</v>
      </c>
      <c r="B37" s="486">
        <v>138.66999999999999</v>
      </c>
      <c r="C37" s="487">
        <v>0.94487598800763151</v>
      </c>
    </row>
    <row r="38" spans="1:3" x14ac:dyDescent="0.2">
      <c r="A38" s="28" t="s">
        <v>668</v>
      </c>
      <c r="B38" s="486">
        <v>1156.5410000000002</v>
      </c>
      <c r="C38" s="487">
        <v>7.8804919596620335</v>
      </c>
    </row>
    <row r="39" spans="1:3" x14ac:dyDescent="0.2">
      <c r="A39" s="28" t="s">
        <v>262</v>
      </c>
      <c r="B39" s="486">
        <v>4397.598</v>
      </c>
      <c r="C39" s="487">
        <v>29.964554374488962</v>
      </c>
    </row>
    <row r="40" spans="1:3" x14ac:dyDescent="0.2">
      <c r="A40" s="28" t="s">
        <v>669</v>
      </c>
      <c r="B40" s="486">
        <v>1096.4569999999999</v>
      </c>
      <c r="C40" s="487">
        <v>7.4710888525483767</v>
      </c>
    </row>
    <row r="41" spans="1:3" x14ac:dyDescent="0.2">
      <c r="A41" s="28" t="s">
        <v>670</v>
      </c>
      <c r="B41" s="486">
        <v>2129.0990000000002</v>
      </c>
      <c r="C41" s="487">
        <v>14.50735213954756</v>
      </c>
    </row>
    <row r="42" spans="1:3" x14ac:dyDescent="0.2">
      <c r="A42" s="28" t="s">
        <v>32</v>
      </c>
      <c r="B42" s="486">
        <v>14676</v>
      </c>
      <c r="C42" s="487">
        <v>100</v>
      </c>
    </row>
  </sheetData>
  <mergeCells count="2">
    <mergeCell ref="A3:G3"/>
    <mergeCell ref="A4:G4"/>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30"/>
  <sheetViews>
    <sheetView showGridLines="0" zoomScaleNormal="100" workbookViewId="0"/>
  </sheetViews>
  <sheetFormatPr defaultRowHeight="12.75" x14ac:dyDescent="0.2"/>
  <cols>
    <col min="1" max="1" width="26" customWidth="1"/>
    <col min="2" max="4" width="9.7109375" customWidth="1"/>
    <col min="5" max="5" width="2.7109375" customWidth="1"/>
    <col min="6" max="8" width="9.7109375" customWidth="1"/>
  </cols>
  <sheetData>
    <row r="1" spans="1:12" x14ac:dyDescent="0.2">
      <c r="A1" s="199" t="s">
        <v>561</v>
      </c>
      <c r="B1" s="199"/>
    </row>
    <row r="2" spans="1:12" x14ac:dyDescent="0.2">
      <c r="A2" s="199"/>
      <c r="B2" s="199"/>
    </row>
    <row r="3" spans="1:12" s="5" customFormat="1" ht="15.75" x14ac:dyDescent="0.25">
      <c r="A3" s="672" t="s">
        <v>185</v>
      </c>
      <c r="B3" s="672"/>
      <c r="C3" s="672"/>
      <c r="D3" s="672"/>
      <c r="E3" s="672"/>
      <c r="F3" s="672"/>
      <c r="G3" s="672"/>
      <c r="H3" s="672"/>
    </row>
    <row r="4" spans="1:12" s="5" customFormat="1" ht="14.25" x14ac:dyDescent="0.2">
      <c r="A4" s="673" t="s">
        <v>7</v>
      </c>
      <c r="B4" s="673"/>
      <c r="C4" s="673"/>
      <c r="D4" s="673"/>
      <c r="E4" s="673"/>
      <c r="F4" s="673"/>
      <c r="G4" s="673"/>
      <c r="H4" s="673"/>
    </row>
    <row r="5" spans="1:12" s="5" customFormat="1" ht="11.25" x14ac:dyDescent="0.2">
      <c r="A5" s="12"/>
      <c r="B5" s="295"/>
    </row>
    <row r="6" spans="1:12" s="5" customFormat="1" ht="12.75" customHeight="1" x14ac:dyDescent="0.2">
      <c r="A6" s="4"/>
      <c r="B6" s="684" t="s">
        <v>548</v>
      </c>
      <c r="C6" s="684"/>
      <c r="D6" s="684"/>
      <c r="E6" s="190"/>
      <c r="F6" s="684" t="s">
        <v>541</v>
      </c>
      <c r="G6" s="684"/>
      <c r="H6" s="684"/>
    </row>
    <row r="7" spans="1:12" s="5" customFormat="1" ht="31.5" customHeight="1" x14ac:dyDescent="0.2">
      <c r="A7" s="674"/>
      <c r="B7" s="683" t="s">
        <v>546</v>
      </c>
      <c r="C7" s="679" t="s">
        <v>538</v>
      </c>
      <c r="D7" s="676" t="s">
        <v>549</v>
      </c>
      <c r="E7" s="675"/>
      <c r="F7" s="683" t="s">
        <v>546</v>
      </c>
      <c r="G7" s="681" t="s">
        <v>538</v>
      </c>
      <c r="H7" s="676" t="s">
        <v>550</v>
      </c>
    </row>
    <row r="8" spans="1:12" s="5" customFormat="1" ht="3" customHeight="1" x14ac:dyDescent="0.2">
      <c r="A8" s="674"/>
      <c r="B8" s="682"/>
      <c r="C8" s="680"/>
      <c r="D8" s="677"/>
      <c r="E8" s="675"/>
      <c r="F8" s="682"/>
      <c r="G8" s="682"/>
      <c r="H8" s="678"/>
    </row>
    <row r="9" spans="1:12" s="5" customFormat="1" ht="11.25" x14ac:dyDescent="0.2">
      <c r="A9" s="674"/>
      <c r="B9" s="24" t="s">
        <v>0</v>
      </c>
      <c r="C9" s="157" t="s">
        <v>0</v>
      </c>
      <c r="D9" s="290" t="s">
        <v>0</v>
      </c>
      <c r="E9" s="675"/>
      <c r="F9" s="290" t="s">
        <v>0</v>
      </c>
      <c r="G9" s="24" t="s">
        <v>0</v>
      </c>
      <c r="H9" s="290" t="s">
        <v>0</v>
      </c>
    </row>
    <row r="10" spans="1:12" s="5" customFormat="1" ht="3" customHeight="1" x14ac:dyDescent="0.2">
      <c r="A10" s="7"/>
      <c r="B10" s="7"/>
      <c r="C10" s="8"/>
      <c r="D10" s="9"/>
      <c r="E10" s="10"/>
      <c r="F10" s="290"/>
      <c r="G10" s="10"/>
      <c r="H10" s="10"/>
    </row>
    <row r="11" spans="1:12" s="5" customFormat="1" ht="11.25" x14ac:dyDescent="0.2">
      <c r="A11" s="7" t="s">
        <v>1</v>
      </c>
      <c r="B11" s="89">
        <v>-530.53499999998712</v>
      </c>
      <c r="C11" s="68">
        <v>-1126.1329999999907</v>
      </c>
      <c r="D11" s="89">
        <v>-3590.6169999999911</v>
      </c>
      <c r="E11" s="89"/>
      <c r="F11" s="89">
        <v>-869.56500000000415</v>
      </c>
      <c r="G11" s="89">
        <v>-1061.1829999999973</v>
      </c>
      <c r="H11" s="89">
        <v>-2744.2530000000042</v>
      </c>
      <c r="L11" s="93"/>
    </row>
    <row r="12" spans="1:12" s="5" customFormat="1" ht="11.25" x14ac:dyDescent="0.2">
      <c r="A12" s="7" t="s">
        <v>2</v>
      </c>
      <c r="B12" s="89"/>
      <c r="C12" s="68">
        <v>109501.045</v>
      </c>
      <c r="D12" s="89">
        <v>107319.205</v>
      </c>
      <c r="E12" s="89"/>
      <c r="F12" s="89"/>
      <c r="G12" s="89">
        <v>115543.443</v>
      </c>
      <c r="H12" s="89">
        <v>110189.065</v>
      </c>
    </row>
    <row r="13" spans="1:12" s="5" customFormat="1" ht="11.25" x14ac:dyDescent="0.2">
      <c r="A13" s="7" t="s">
        <v>501</v>
      </c>
      <c r="B13" s="89">
        <v>-1587.6160000000032</v>
      </c>
      <c r="C13" s="68">
        <v>-137.46700000000101</v>
      </c>
      <c r="D13" s="89">
        <v>-916.4380000000001</v>
      </c>
      <c r="E13" s="89"/>
      <c r="F13" s="89">
        <v>-107.74800000000187</v>
      </c>
      <c r="G13" s="89">
        <v>222.41199999999753</v>
      </c>
      <c r="H13" s="89">
        <v>-926.68099999999868</v>
      </c>
    </row>
    <row r="14" spans="1:12" s="5" customFormat="1" ht="3" customHeight="1" x14ac:dyDescent="0.2">
      <c r="A14" s="6"/>
      <c r="B14" s="89"/>
      <c r="C14" s="68"/>
      <c r="D14" s="89"/>
      <c r="E14" s="89"/>
      <c r="F14" s="89"/>
      <c r="G14" s="89"/>
      <c r="H14" s="89"/>
    </row>
    <row r="15" spans="1:12" s="5" customFormat="1" ht="11.25" x14ac:dyDescent="0.2">
      <c r="A15" s="11" t="s">
        <v>3</v>
      </c>
      <c r="B15" s="89"/>
      <c r="C15" s="68"/>
      <c r="D15" s="89"/>
      <c r="E15" s="89"/>
      <c r="F15" s="89"/>
      <c r="G15" s="89"/>
      <c r="H15" s="89"/>
    </row>
    <row r="16" spans="1:12" s="5" customFormat="1" ht="11.25" x14ac:dyDescent="0.2">
      <c r="A16" s="7" t="s">
        <v>4</v>
      </c>
      <c r="B16" s="89">
        <v>-747.1499999999869</v>
      </c>
      <c r="C16" s="68">
        <v>-2039.4769999999908</v>
      </c>
      <c r="D16" s="89">
        <v>-5372.8969999999917</v>
      </c>
      <c r="E16" s="89"/>
      <c r="F16" s="89">
        <v>-807.02800000000548</v>
      </c>
      <c r="G16" s="89">
        <v>-1297.8929999999987</v>
      </c>
      <c r="H16" s="89">
        <v>-3828.8700000000044</v>
      </c>
      <c r="L16" s="93"/>
    </row>
    <row r="17" spans="1:8" s="5" customFormat="1" ht="11.25" x14ac:dyDescent="0.2">
      <c r="A17" s="7" t="s">
        <v>5</v>
      </c>
      <c r="B17" s="89"/>
      <c r="C17" s="68">
        <v>33782.111999999994</v>
      </c>
      <c r="D17" s="89">
        <v>37353.597999999998</v>
      </c>
      <c r="E17" s="89"/>
      <c r="F17" s="89"/>
      <c r="G17" s="89">
        <v>29671.678000000004</v>
      </c>
      <c r="H17" s="89">
        <v>31963.5</v>
      </c>
    </row>
    <row r="18" spans="1:8" s="5" customFormat="1" ht="3" customHeight="1" x14ac:dyDescent="0.2">
      <c r="A18" s="7"/>
      <c r="B18" s="89"/>
      <c r="C18" s="68"/>
      <c r="D18" s="89"/>
      <c r="E18" s="89"/>
      <c r="F18" s="89"/>
      <c r="G18" s="89"/>
      <c r="H18" s="89"/>
    </row>
    <row r="19" spans="1:8" s="5" customFormat="1" ht="11.25" x14ac:dyDescent="0.2">
      <c r="A19" s="7" t="s">
        <v>180</v>
      </c>
      <c r="B19" s="89">
        <v>-1506.7330000000075</v>
      </c>
      <c r="C19" s="68">
        <v>-2415.3840000000046</v>
      </c>
      <c r="D19" s="89">
        <v>-4854.7940000000008</v>
      </c>
      <c r="E19" s="89"/>
      <c r="F19" s="89">
        <v>116.10799999999949</v>
      </c>
      <c r="G19" s="89">
        <v>-1183.7009999999998</v>
      </c>
      <c r="H19" s="89">
        <v>-4674.7749999999969</v>
      </c>
    </row>
    <row r="21" spans="1:8" x14ac:dyDescent="0.2">
      <c r="A21" s="5" t="s">
        <v>587</v>
      </c>
      <c r="C21" s="304"/>
    </row>
    <row r="22" spans="1:8" x14ac:dyDescent="0.2">
      <c r="A22" s="448" t="s">
        <v>591</v>
      </c>
      <c r="B22" s="62"/>
      <c r="C22" s="449"/>
      <c r="D22" s="62"/>
      <c r="E22" s="62"/>
      <c r="F22" s="62"/>
      <c r="G22" s="62"/>
      <c r="H22" s="62"/>
    </row>
    <row r="30" spans="1:8" x14ac:dyDescent="0.2">
      <c r="C30" s="304"/>
    </row>
  </sheetData>
  <mergeCells count="12">
    <mergeCell ref="A3:H3"/>
    <mergeCell ref="A4:H4"/>
    <mergeCell ref="G7:G8"/>
    <mergeCell ref="H7:H8"/>
    <mergeCell ref="A7:A9"/>
    <mergeCell ref="C7:C8"/>
    <mergeCell ref="D7:D8"/>
    <mergeCell ref="E7:E9"/>
    <mergeCell ref="B7:B8"/>
    <mergeCell ref="F7:F8"/>
    <mergeCell ref="B6:D6"/>
    <mergeCell ref="F6:H6"/>
  </mergeCells>
  <phoneticPr fontId="0" type="noConversion"/>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26"/>
  <sheetViews>
    <sheetView showGridLines="0" zoomScaleNormal="100" workbookViewId="0"/>
  </sheetViews>
  <sheetFormatPr defaultRowHeight="11.25" x14ac:dyDescent="0.2"/>
  <cols>
    <col min="1" max="1" width="36.140625" style="276" customWidth="1"/>
    <col min="2" max="2" width="9.7109375" style="295" customWidth="1"/>
    <col min="3" max="4" width="9.7109375" style="5" customWidth="1"/>
    <col min="5" max="5" width="2.7109375" style="5" customWidth="1"/>
    <col min="6" max="8" width="9.7109375" style="5" customWidth="1"/>
    <col min="9" max="16384" width="9.140625" style="5"/>
  </cols>
  <sheetData>
    <row r="1" spans="1:8" ht="12.75" x14ac:dyDescent="0.2">
      <c r="A1" s="199" t="s">
        <v>562</v>
      </c>
      <c r="B1" s="199"/>
    </row>
    <row r="2" spans="1:8" ht="12.75" x14ac:dyDescent="0.2">
      <c r="A2" s="199"/>
      <c r="B2" s="199"/>
    </row>
    <row r="3" spans="1:8" ht="15.75" x14ac:dyDescent="0.25">
      <c r="A3" s="672" t="s">
        <v>540</v>
      </c>
      <c r="B3" s="672"/>
      <c r="C3" s="672"/>
      <c r="D3" s="672"/>
      <c r="E3" s="672"/>
      <c r="F3" s="672"/>
      <c r="G3" s="672"/>
      <c r="H3" s="672"/>
    </row>
    <row r="4" spans="1:8" ht="14.25" x14ac:dyDescent="0.2">
      <c r="A4" s="673" t="s">
        <v>524</v>
      </c>
      <c r="B4" s="673"/>
      <c r="C4" s="673"/>
      <c r="D4" s="673"/>
      <c r="E4" s="673"/>
      <c r="F4" s="673"/>
      <c r="G4" s="673"/>
      <c r="H4" s="673"/>
    </row>
    <row r="6" spans="1:8" ht="12.75" customHeight="1" x14ac:dyDescent="0.2">
      <c r="A6" s="4"/>
      <c r="B6" s="684" t="s">
        <v>548</v>
      </c>
      <c r="C6" s="684"/>
      <c r="D6" s="684"/>
      <c r="E6" s="277"/>
      <c r="F6" s="684" t="s">
        <v>541</v>
      </c>
      <c r="G6" s="684"/>
      <c r="H6" s="684"/>
    </row>
    <row r="7" spans="1:8" ht="30" customHeight="1" x14ac:dyDescent="0.2">
      <c r="A7" s="674"/>
      <c r="B7" s="683" t="s">
        <v>546</v>
      </c>
      <c r="C7" s="679" t="s">
        <v>538</v>
      </c>
      <c r="D7" s="676" t="s">
        <v>549</v>
      </c>
      <c r="E7" s="675"/>
      <c r="F7" s="683" t="s">
        <v>546</v>
      </c>
      <c r="G7" s="681" t="s">
        <v>538</v>
      </c>
      <c r="H7" s="676" t="s">
        <v>550</v>
      </c>
    </row>
    <row r="8" spans="1:8" ht="3" customHeight="1" x14ac:dyDescent="0.2">
      <c r="A8" s="674"/>
      <c r="B8" s="682"/>
      <c r="C8" s="680"/>
      <c r="D8" s="677"/>
      <c r="E8" s="675"/>
      <c r="F8" s="682"/>
      <c r="G8" s="682"/>
      <c r="H8" s="678"/>
    </row>
    <row r="9" spans="1:8" x14ac:dyDescent="0.2">
      <c r="A9" s="674"/>
      <c r="B9" s="24" t="s">
        <v>0</v>
      </c>
      <c r="C9" s="157" t="s">
        <v>0</v>
      </c>
      <c r="D9" s="290" t="s">
        <v>0</v>
      </c>
      <c r="E9" s="675"/>
      <c r="F9" s="290" t="s">
        <v>0</v>
      </c>
      <c r="G9" s="24" t="s">
        <v>0</v>
      </c>
      <c r="H9" s="290" t="s">
        <v>0</v>
      </c>
    </row>
    <row r="10" spans="1:8" ht="3" customHeight="1" x14ac:dyDescent="0.2">
      <c r="A10" s="7"/>
      <c r="B10" s="7"/>
      <c r="C10" s="286"/>
      <c r="D10" s="275"/>
      <c r="E10" s="274"/>
      <c r="F10" s="290"/>
      <c r="G10" s="274"/>
      <c r="H10" s="274"/>
    </row>
    <row r="11" spans="1:8" x14ac:dyDescent="0.2">
      <c r="A11" s="34" t="s">
        <v>195</v>
      </c>
      <c r="B11" s="34"/>
      <c r="C11" s="283"/>
    </row>
    <row r="12" spans="1:8" x14ac:dyDescent="0.2">
      <c r="A12" s="35" t="s">
        <v>212</v>
      </c>
      <c r="B12" s="89">
        <v>-32.276000000002568</v>
      </c>
      <c r="C12" s="68">
        <v>-701.15100000000166</v>
      </c>
      <c r="D12" s="69">
        <v>-2604.9410000000025</v>
      </c>
      <c r="E12" s="70"/>
      <c r="F12" s="69">
        <v>-931.52500000000146</v>
      </c>
      <c r="G12" s="69">
        <v>-1445.1740000000009</v>
      </c>
      <c r="H12" s="69">
        <v>-2473.7529999999897</v>
      </c>
    </row>
    <row r="13" spans="1:8" x14ac:dyDescent="0.2">
      <c r="A13" s="35" t="s">
        <v>525</v>
      </c>
      <c r="B13" s="89">
        <v>47.094999999997526</v>
      </c>
      <c r="C13" s="68">
        <v>72.066999999997279</v>
      </c>
      <c r="D13" s="69">
        <v>488.71699999999691</v>
      </c>
      <c r="E13" s="71"/>
      <c r="F13" s="318">
        <v>243.24499999999716</v>
      </c>
      <c r="G13" s="69">
        <v>304.9639999999963</v>
      </c>
      <c r="H13" s="69">
        <v>480.29700000000594</v>
      </c>
    </row>
    <row r="14" spans="1:8" x14ac:dyDescent="0.2">
      <c r="A14" s="35" t="s">
        <v>526</v>
      </c>
      <c r="B14" s="89">
        <v>-50.66800000000012</v>
      </c>
      <c r="C14" s="68">
        <v>262.30299999999988</v>
      </c>
      <c r="D14" s="69">
        <v>323.9360000000006</v>
      </c>
      <c r="E14" s="71"/>
      <c r="F14" s="318">
        <v>8.9620000000002165</v>
      </c>
      <c r="G14" s="69">
        <v>280.02400000000011</v>
      </c>
      <c r="H14" s="69">
        <v>163.69700000000012</v>
      </c>
    </row>
    <row r="15" spans="1:8" ht="3" customHeight="1" x14ac:dyDescent="0.2">
      <c r="A15" s="5"/>
      <c r="B15" s="5"/>
      <c r="C15" s="68"/>
      <c r="D15" s="69"/>
      <c r="E15" s="72"/>
      <c r="F15" s="72"/>
      <c r="G15" s="69"/>
      <c r="H15" s="69"/>
    </row>
    <row r="16" spans="1:8" x14ac:dyDescent="0.2">
      <c r="A16" s="20" t="s">
        <v>527</v>
      </c>
      <c r="B16" s="20"/>
      <c r="C16" s="68"/>
      <c r="D16" s="69"/>
      <c r="E16" s="71"/>
      <c r="F16" s="71"/>
      <c r="G16" s="69"/>
      <c r="H16" s="69"/>
    </row>
    <row r="17" spans="1:8" ht="3" customHeight="1" x14ac:dyDescent="0.2">
      <c r="A17" s="5"/>
      <c r="B17" s="5"/>
      <c r="C17" s="68"/>
      <c r="D17" s="69"/>
      <c r="E17" s="70"/>
      <c r="F17" s="70"/>
      <c r="G17" s="69"/>
      <c r="H17" s="69"/>
    </row>
    <row r="18" spans="1:8" x14ac:dyDescent="0.2">
      <c r="A18" s="5" t="s">
        <v>528</v>
      </c>
      <c r="B18" s="288">
        <v>494.68599999999998</v>
      </c>
      <c r="C18" s="68">
        <v>759.35199999999998</v>
      </c>
      <c r="D18" s="69">
        <v>1727.9570000000001</v>
      </c>
      <c r="E18" s="71"/>
      <c r="F18" s="288">
        <v>190.24700000000001</v>
      </c>
      <c r="G18" s="288">
        <v>200.99700000000001</v>
      </c>
      <c r="H18" s="69">
        <v>836.99199999999996</v>
      </c>
    </row>
    <row r="19" spans="1:8" x14ac:dyDescent="0.2">
      <c r="A19" s="28" t="s">
        <v>529</v>
      </c>
      <c r="C19" s="68"/>
      <c r="D19" s="69"/>
      <c r="E19" s="71"/>
      <c r="F19" s="71"/>
      <c r="G19" s="288"/>
      <c r="H19" s="69"/>
    </row>
    <row r="20" spans="1:8" x14ac:dyDescent="0.2">
      <c r="A20" s="42" t="s">
        <v>530</v>
      </c>
      <c r="B20" s="288">
        <v>0</v>
      </c>
      <c r="C20" s="305">
        <v>0</v>
      </c>
      <c r="D20" s="89">
        <v>70.372</v>
      </c>
      <c r="E20" s="70"/>
      <c r="F20" s="70">
        <v>0</v>
      </c>
      <c r="G20" s="288">
        <v>0</v>
      </c>
      <c r="H20" s="89">
        <v>77.501999999999995</v>
      </c>
    </row>
    <row r="21" spans="1:8" ht="3" customHeight="1" x14ac:dyDescent="0.2">
      <c r="A21" s="35"/>
      <c r="B21" s="35"/>
      <c r="C21" s="68"/>
    </row>
    <row r="22" spans="1:8" x14ac:dyDescent="0.2">
      <c r="A22" s="34" t="s">
        <v>531</v>
      </c>
      <c r="B22" s="302">
        <v>-530.53499999998712</v>
      </c>
      <c r="C22" s="303">
        <v>-1126.1329999999907</v>
      </c>
      <c r="D22" s="284">
        <v>-3590.6169999999911</v>
      </c>
      <c r="E22" s="285"/>
      <c r="F22" s="284">
        <v>-869.56500000000415</v>
      </c>
      <c r="G22" s="284">
        <v>-1061.1829999999973</v>
      </c>
      <c r="H22" s="284">
        <v>-2744.2530000000042</v>
      </c>
    </row>
    <row r="24" spans="1:8" x14ac:dyDescent="0.2">
      <c r="A24" s="326" t="s">
        <v>587</v>
      </c>
    </row>
    <row r="25" spans="1:8" x14ac:dyDescent="0.2">
      <c r="A25" s="326" t="s">
        <v>593</v>
      </c>
    </row>
    <row r="26" spans="1:8" x14ac:dyDescent="0.2">
      <c r="A26" s="447" t="s">
        <v>592</v>
      </c>
      <c r="B26" s="447"/>
      <c r="C26" s="448"/>
      <c r="D26" s="448"/>
      <c r="E26" s="448"/>
      <c r="F26" s="448"/>
      <c r="G26" s="448"/>
      <c r="H26" s="448"/>
    </row>
  </sheetData>
  <mergeCells count="12">
    <mergeCell ref="H7:H8"/>
    <mergeCell ref="A3:H3"/>
    <mergeCell ref="A4:H4"/>
    <mergeCell ref="A7:A9"/>
    <mergeCell ref="C7:C8"/>
    <mergeCell ref="D7:D8"/>
    <mergeCell ref="E7:E9"/>
    <mergeCell ref="G7:G8"/>
    <mergeCell ref="B7:B8"/>
    <mergeCell ref="F7:F8"/>
    <mergeCell ref="B6:D6"/>
    <mergeCell ref="F6:H6"/>
  </mergeCells>
  <pageMargins left="0.75" right="0.75" top="1" bottom="1" header="0.5" footer="0.5"/>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52</vt:i4>
      </vt:variant>
      <vt:variant>
        <vt:lpstr>Named Ranges</vt:lpstr>
      </vt:variant>
      <vt:variant>
        <vt:i4>24</vt:i4>
      </vt:variant>
    </vt:vector>
  </HeadingPairs>
  <TitlesOfParts>
    <vt:vector size="76" baseType="lpstr">
      <vt:lpstr>Table 1</vt:lpstr>
      <vt:lpstr>Figure 1</vt:lpstr>
      <vt:lpstr>Figure 2</vt:lpstr>
      <vt:lpstr>Figure 3</vt:lpstr>
      <vt:lpstr>Figure 4</vt:lpstr>
      <vt:lpstr>Figure 5</vt:lpstr>
      <vt:lpstr>Figure 6</vt:lpstr>
      <vt:lpstr>Table 2</vt:lpstr>
      <vt:lpstr>Table 3</vt:lpstr>
      <vt:lpstr>Figure 7</vt:lpstr>
      <vt:lpstr>Table 1.1</vt:lpstr>
      <vt:lpstr>Table 1.2</vt:lpstr>
      <vt:lpstr>Table 1.3</vt:lpstr>
      <vt:lpstr>Table1.4</vt:lpstr>
      <vt:lpstr>Table 1.5</vt:lpstr>
      <vt:lpstr>Table 1.6</vt:lpstr>
      <vt:lpstr>Table 1.7</vt:lpstr>
      <vt:lpstr>Table 1.8</vt:lpstr>
      <vt:lpstr>Note 3</vt:lpstr>
      <vt:lpstr>Note 4</vt:lpstr>
      <vt:lpstr>Note 4 - Net worth</vt:lpstr>
      <vt:lpstr>Note 4 - cont.</vt:lpstr>
      <vt:lpstr>Sheet1</vt:lpstr>
      <vt:lpstr>Note 5</vt:lpstr>
      <vt:lpstr>Receivables</vt:lpstr>
      <vt:lpstr>Investments</vt:lpstr>
      <vt:lpstr>Borrowings</vt:lpstr>
      <vt:lpstr>Table 2.1</vt:lpstr>
      <vt:lpstr>Table 2.2</vt:lpstr>
      <vt:lpstr>Note 6</vt:lpstr>
      <vt:lpstr>Note 7</vt:lpstr>
      <vt:lpstr>Table2.1</vt:lpstr>
      <vt:lpstr>Table2.2</vt:lpstr>
      <vt:lpstr>Table 3.1</vt:lpstr>
      <vt:lpstr>Table 3.2</vt:lpstr>
      <vt:lpstr>Table 3.3</vt:lpstr>
      <vt:lpstr>Table 3.4</vt:lpstr>
      <vt:lpstr>Table 3.5 </vt:lpstr>
      <vt:lpstr>Table 4.1</vt:lpstr>
      <vt:lpstr>Table 4.2</vt:lpstr>
      <vt:lpstr>Table 4.3</vt:lpstr>
      <vt:lpstr>Table 4.4 </vt:lpstr>
      <vt:lpstr>Table 4.5</vt:lpstr>
      <vt:lpstr>Table 4.6</vt:lpstr>
      <vt:lpstr>Table 4.7</vt:lpstr>
      <vt:lpstr>Table 4.8</vt:lpstr>
      <vt:lpstr>Table 4.9</vt:lpstr>
      <vt:lpstr>Table 4.10</vt:lpstr>
      <vt:lpstr>Table 4.11</vt:lpstr>
      <vt:lpstr>Table 4.12</vt:lpstr>
      <vt:lpstr>Table 4.13</vt:lpstr>
      <vt:lpstr>Table 4.14</vt:lpstr>
      <vt:lpstr>Investments!Print_Area</vt:lpstr>
      <vt:lpstr>'Note 4'!Print_Area</vt:lpstr>
      <vt:lpstr>'Note 4 - cont.'!Print_Area</vt:lpstr>
      <vt:lpstr>'Note 4 - Net worth'!Print_Area</vt:lpstr>
      <vt:lpstr>'Note 5'!Print_Area</vt:lpstr>
      <vt:lpstr>'Note 6'!Print_Area</vt:lpstr>
      <vt:lpstr>'Note 7'!Print_Area</vt:lpstr>
      <vt:lpstr>'Table 1'!Print_Area</vt:lpstr>
      <vt:lpstr>'Table 1.1'!Print_Area</vt:lpstr>
      <vt:lpstr>'Table 1.2'!Print_Area</vt:lpstr>
      <vt:lpstr>'Table 1.3'!Print_Area</vt:lpstr>
      <vt:lpstr>'Table 1.5'!Print_Area</vt:lpstr>
      <vt:lpstr>'Table 1.6'!Print_Area</vt:lpstr>
      <vt:lpstr>'Table 1.7'!Print_Area</vt:lpstr>
      <vt:lpstr>'Table 1.8'!Print_Area</vt:lpstr>
      <vt:lpstr>'Table 2'!Print_Area</vt:lpstr>
      <vt:lpstr>'Table 3'!Print_Area</vt:lpstr>
      <vt:lpstr>'Table 3.1'!Print_Area</vt:lpstr>
      <vt:lpstr>'Table 3.2'!Print_Area</vt:lpstr>
      <vt:lpstr>'Table 3.4'!Print_Area</vt:lpstr>
      <vt:lpstr>'Table 3.5 '!Print_Area</vt:lpstr>
      <vt:lpstr>Table1.4!Print_Area</vt:lpstr>
      <vt:lpstr>Table2.1!Print_Area</vt:lpstr>
      <vt:lpstr>Table2.2!Print_Area</vt:lpstr>
    </vt:vector>
  </TitlesOfParts>
  <Company>Department of Treasury and Finance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2017-18 Quarterly Financial Results Report - December 2017</dc:title>
  <dc:creator>Department of Treasury WA</dc:creator>
  <cp:lastModifiedBy>Richmond, Leanne</cp:lastModifiedBy>
  <cp:lastPrinted>2017-01-09T02:46:50Z</cp:lastPrinted>
  <dcterms:created xsi:type="dcterms:W3CDTF">2008-11-10T02:05:21Z</dcterms:created>
  <dcterms:modified xsi:type="dcterms:W3CDTF">2020-02-17T05:51:19Z</dcterms:modified>
  <cp:category>Quarterly Financial Results Report</cp:category>
</cp:coreProperties>
</file>