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mizchin\Desktop\"/>
    </mc:Choice>
  </mc:AlternateContent>
  <xr:revisionPtr revIDLastSave="0" documentId="8_{1B8EFCF6-ABAC-41A8-A96B-E6EA46F69484}" xr6:coauthVersionLast="47" xr6:coauthVersionMax="47" xr10:uidLastSave="{00000000-0000-0000-0000-000000000000}"/>
  <bookViews>
    <workbookView xWindow="1536" yWindow="1536" windowWidth="17280" windowHeight="8964" tabRatio="925" xr2:uid="{148C6335-0BF0-4D1C-953C-48FA26BE3249}"/>
  </bookViews>
  <sheets>
    <sheet name="Index" sheetId="1" r:id="rId1"/>
    <sheet name="Min. Value by Region by LGA" sheetId="2" r:id="rId2"/>
    <sheet name="Min. Value by Region by Comm." sheetId="3" r:id="rId3"/>
    <sheet name="Pet. Value by Basin by Comm." sheetId="11" r:id="rId4"/>
    <sheet name="Gold Prod. By Mineral Field" sheetId="5" r:id="rId5"/>
    <sheet name="Royalties by Region" sheetId="4" r:id="rId6"/>
    <sheet name="Min. Emp. by Region by LGA CY" sheetId="6" r:id="rId7"/>
    <sheet name="Min. Emp. by Region by LGA FY" sheetId="7" r:id="rId8"/>
    <sheet name="Mining Tenements in Force" sheetId="8" r:id="rId9"/>
    <sheet name="Petroleum Titles in Force" sheetId="9" r:id="rId10"/>
    <sheet name="Mining Tenement Activity" sheetId="10" r:id="rId11"/>
  </sheets>
  <definedNames>
    <definedName name="_xlnm._FilterDatabase" localSheetId="2" hidden="1">'Min. Value by Region by Comm.'!$K$5:$K$54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4" l="1"/>
  <c r="E18" i="4"/>
  <c r="E17" i="4"/>
  <c r="E16" i="4"/>
  <c r="E15" i="4"/>
  <c r="E14" i="4"/>
  <c r="E13" i="4"/>
  <c r="E12" i="4"/>
  <c r="E11" i="4"/>
  <c r="E10" i="4"/>
  <c r="E9" i="4"/>
  <c r="AK8" i="5"/>
  <c r="AK32" i="5"/>
  <c r="AK31" i="5"/>
  <c r="AK30" i="5"/>
  <c r="AK29" i="5"/>
  <c r="AK28" i="5"/>
  <c r="AK27" i="5"/>
  <c r="AK26" i="5"/>
  <c r="AK25" i="5"/>
  <c r="AK24" i="5"/>
  <c r="AK23" i="5"/>
  <c r="AK22" i="5"/>
  <c r="AK21" i="5"/>
  <c r="AK20" i="5"/>
  <c r="AK19" i="5"/>
  <c r="AK18" i="5"/>
  <c r="AK17" i="5"/>
  <c r="AK16" i="5"/>
  <c r="AK15" i="5"/>
  <c r="AK14" i="5"/>
  <c r="AK13" i="5"/>
  <c r="AK12" i="5"/>
  <c r="AK11" i="5"/>
  <c r="AK10" i="5"/>
  <c r="AK9" i="5"/>
  <c r="I11" i="10" l="1"/>
  <c r="D20" i="10"/>
  <c r="C20" i="10"/>
  <c r="B20" i="10"/>
  <c r="E19" i="10"/>
  <c r="E18" i="10"/>
  <c r="E17" i="10"/>
  <c r="E16" i="10"/>
  <c r="E15" i="10"/>
  <c r="E20" i="10" s="1"/>
  <c r="E14" i="10"/>
  <c r="E13" i="10"/>
  <c r="E12" i="10"/>
  <c r="E11" i="10"/>
  <c r="E10" i="10"/>
  <c r="E9" i="10"/>
  <c r="E8" i="10"/>
  <c r="AH16" i="8" l="1"/>
  <c r="BM2" i="8"/>
  <c r="BK2" i="8"/>
  <c r="BI2" i="8"/>
  <c r="BG2" i="8"/>
  <c r="BE2" i="8"/>
  <c r="BC2" i="8"/>
  <c r="BA2" i="8"/>
  <c r="AY2" i="8"/>
  <c r="Z2" i="8"/>
  <c r="X2" i="8"/>
  <c r="V2" i="8"/>
  <c r="T2" i="8"/>
  <c r="R2" i="8"/>
  <c r="P2" i="8"/>
  <c r="N2" i="8"/>
  <c r="L2" i="8"/>
  <c r="J2" i="8"/>
  <c r="H2" i="8"/>
  <c r="F2" i="8"/>
  <c r="D2" i="8"/>
  <c r="B2" i="8"/>
  <c r="AJ33" i="5"/>
  <c r="AI33" i="5"/>
  <c r="AH33" i="5"/>
  <c r="AG33" i="5"/>
  <c r="AG34" i="5" s="1"/>
  <c r="AF33" i="5"/>
  <c r="AF34" i="5" s="1"/>
  <c r="AE33" i="5"/>
  <c r="AE34" i="5" s="1"/>
  <c r="AD33" i="5"/>
  <c r="AD34" i="5" s="1"/>
  <c r="AC33" i="5"/>
  <c r="AB33" i="5"/>
  <c r="AA33" i="5"/>
  <c r="Z33" i="5"/>
  <c r="Y33" i="5"/>
  <c r="Y34" i="5" s="1"/>
  <c r="X33" i="5"/>
  <c r="X34" i="5" s="1"/>
  <c r="W33" i="5"/>
  <c r="W34" i="5" s="1"/>
  <c r="V33" i="5"/>
  <c r="V34" i="5" s="1"/>
  <c r="U33" i="5"/>
  <c r="T33" i="5"/>
  <c r="S33" i="5"/>
  <c r="R33" i="5"/>
  <c r="Q33" i="5"/>
  <c r="P33" i="5"/>
  <c r="P34" i="5" s="1"/>
  <c r="O33" i="5"/>
  <c r="O34" i="5" s="1"/>
  <c r="N33" i="5"/>
  <c r="N34" i="5" s="1"/>
  <c r="M33" i="5"/>
  <c r="M34" i="5" s="1"/>
  <c r="L33" i="5"/>
  <c r="L34" i="5" s="1"/>
  <c r="K33" i="5"/>
  <c r="K34" i="5" s="1"/>
  <c r="J33" i="5"/>
  <c r="J34" i="5" s="1"/>
  <c r="I33" i="5"/>
  <c r="I34" i="5" s="1"/>
  <c r="H33" i="5"/>
  <c r="H34" i="5" s="1"/>
  <c r="G33" i="5"/>
  <c r="G34" i="5" s="1"/>
  <c r="F33" i="5"/>
  <c r="F34" i="5" s="1"/>
  <c r="E33" i="5"/>
  <c r="E34" i="5" s="1"/>
  <c r="D33" i="5"/>
  <c r="D34" i="5" s="1"/>
  <c r="C33" i="5"/>
  <c r="C34" i="5" s="1"/>
  <c r="B33" i="5"/>
  <c r="C34" i="4"/>
  <c r="B34" i="4"/>
  <c r="D34" i="4" s="1"/>
  <c r="E34" i="4" s="1"/>
  <c r="D33" i="4"/>
  <c r="D32" i="4"/>
  <c r="D31" i="4"/>
  <c r="D30" i="4"/>
  <c r="D29" i="4"/>
  <c r="D28" i="4"/>
  <c r="D27" i="4"/>
  <c r="D26" i="4"/>
  <c r="D25" i="4"/>
  <c r="D24" i="4"/>
  <c r="F19" i="4"/>
  <c r="F11" i="4" l="1"/>
  <c r="F12" i="4"/>
  <c r="F15" i="4"/>
  <c r="F9" i="4"/>
  <c r="F16" i="4"/>
  <c r="E31" i="4"/>
  <c r="E24" i="4"/>
  <c r="E32" i="4"/>
  <c r="E33" i="4"/>
  <c r="F13" i="4"/>
  <c r="E25" i="4"/>
  <c r="E28" i="4"/>
  <c r="E27" i="4"/>
  <c r="F17" i="4"/>
  <c r="E29" i="4"/>
  <c r="AK33" i="5"/>
  <c r="T34" i="5"/>
  <c r="AB34" i="5"/>
  <c r="AJ34" i="5"/>
  <c r="U34" i="5"/>
  <c r="AC34" i="5"/>
  <c r="Q34" i="5"/>
  <c r="B34" i="5"/>
  <c r="R34" i="5"/>
  <c r="Z34" i="5"/>
  <c r="AH34" i="5"/>
  <c r="S34" i="5"/>
  <c r="AA34" i="5"/>
  <c r="AI34" i="5"/>
  <c r="AI24" i="8"/>
  <c r="AJ23" i="8" a="1"/>
  <c r="AJ23" i="8" s="1"/>
  <c r="AI23" i="8"/>
  <c r="AI20" i="8"/>
  <c r="AJ22" i="8" a="1"/>
  <c r="AJ22" i="8" s="1"/>
  <c r="AI22" i="8"/>
  <c r="AJ21" i="8" a="1"/>
  <c r="AJ21" i="8" s="1"/>
  <c r="AI21" i="8"/>
  <c r="AJ20" i="8" a="1"/>
  <c r="AJ20" i="8" s="1"/>
  <c r="AI25" i="8"/>
  <c r="AJ19" i="8" a="1"/>
  <c r="AJ19" i="8" s="1"/>
  <c r="AI19" i="8"/>
  <c r="AJ25" i="8" a="1"/>
  <c r="AJ25" i="8" s="1"/>
  <c r="AJ18" i="8" a="1"/>
  <c r="AJ18" i="8" s="1"/>
  <c r="AI18" i="8"/>
  <c r="AJ24" i="8" a="1"/>
  <c r="AJ24" i="8" s="1"/>
  <c r="F10" i="4"/>
  <c r="F14" i="4"/>
  <c r="F18" i="4"/>
  <c r="E26" i="4"/>
  <c r="E30" i="4"/>
  <c r="AK34"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<sst xmlns="http://schemas.openxmlformats.org/spreadsheetml/2006/main" count="1257" uniqueCount="418">
  <si>
    <t>Regional</t>
  </si>
  <si>
    <t>:</t>
  </si>
  <si>
    <t>Gold Production By Mineral Field</t>
  </si>
  <si>
    <t>Cumulative historical production of gold by mineral field on a calendar year basis.</t>
  </si>
  <si>
    <t>Royalties By Region</t>
  </si>
  <si>
    <t>Royalty receipts by region for most recent year.</t>
  </si>
  <si>
    <t>Mining Employment Calendar Year By Region By Local Government Area</t>
  </si>
  <si>
    <t>Calendar year mining employment data by region and local government area since 2001.</t>
  </si>
  <si>
    <t>Mining Employment Financial Year By Region By Local Government Area</t>
  </si>
  <si>
    <t>Financial year mining employment data by region and local government area since 2001-02.</t>
  </si>
  <si>
    <t>Tenements and Titles</t>
  </si>
  <si>
    <t>Mining Tenements In Force</t>
  </si>
  <si>
    <t>Number and type of mineral titles in force in WA.</t>
  </si>
  <si>
    <t>Petroleum Titles In Force</t>
  </si>
  <si>
    <t>Number and type of petroleum titles in force in WA.</t>
  </si>
  <si>
    <t>Mining Tenement Activity</t>
  </si>
  <si>
    <t>Mining tenement activity over the most recent two years.</t>
  </si>
  <si>
    <t>Data Sources</t>
  </si>
  <si>
    <t>All data sourced from DEMIRS</t>
  </si>
  <si>
    <t>Perth Region</t>
  </si>
  <si>
    <t/>
  </si>
  <si>
    <t>Gascoyne Region</t>
  </si>
  <si>
    <t>Swan and Kalamunda</t>
  </si>
  <si>
    <t>Shark Bay</t>
  </si>
  <si>
    <t>Cockburn</t>
  </si>
  <si>
    <t>Carnarvon</t>
  </si>
  <si>
    <t>Wanneroo</t>
  </si>
  <si>
    <t>Exmouth</t>
  </si>
  <si>
    <t>Kwinana</t>
  </si>
  <si>
    <t>Upper Gascoyne</t>
  </si>
  <si>
    <t>Perth Total</t>
  </si>
  <si>
    <t>Gascoyne Total</t>
  </si>
  <si>
    <t>Pilbara Region</t>
  </si>
  <si>
    <t>Goldfields-Esperance Region</t>
  </si>
  <si>
    <t>Ashburton</t>
  </si>
  <si>
    <t>Laverton</t>
  </si>
  <si>
    <t>East Pilbara</t>
  </si>
  <si>
    <t>Coolgardie</t>
  </si>
  <si>
    <t>Karratha</t>
  </si>
  <si>
    <t>Leonora</t>
  </si>
  <si>
    <t>Port Hedland</t>
  </si>
  <si>
    <t>Kalgoorlie-Boulder</t>
  </si>
  <si>
    <t>Pilbara Total</t>
  </si>
  <si>
    <t>Menzies</t>
  </si>
  <si>
    <t>Ravensthorpe</t>
  </si>
  <si>
    <t>South West Region</t>
  </si>
  <si>
    <t>Wiluna</t>
  </si>
  <si>
    <t>Bridgetown-Greenbushes and Manjimup</t>
  </si>
  <si>
    <t>Dundas</t>
  </si>
  <si>
    <t>Collie and Donnybrook-Balingup</t>
  </si>
  <si>
    <t>Esperance</t>
  </si>
  <si>
    <t>Busselton and Augusta-Margaret River</t>
  </si>
  <si>
    <t>Goldfields-Esperance Total</t>
  </si>
  <si>
    <t>Harvey</t>
  </si>
  <si>
    <t>South West Total</t>
  </si>
  <si>
    <t>Kimberley Region</t>
  </si>
  <si>
    <t>Derby-West Kimberley</t>
  </si>
  <si>
    <t>Wheatbelt Region</t>
  </si>
  <si>
    <t>Halls Creek</t>
  </si>
  <si>
    <t>Yilgarn</t>
  </si>
  <si>
    <t>Broome</t>
  </si>
  <si>
    <t>Dandaragan</t>
  </si>
  <si>
    <t>Wyndham-East Kimberley</t>
  </si>
  <si>
    <t>Kimberley Total</t>
  </si>
  <si>
    <t>Westonia</t>
  </si>
  <si>
    <t>Mid West Region</t>
  </si>
  <si>
    <t>Perenjori</t>
  </si>
  <si>
    <t>Meekatharra</t>
  </si>
  <si>
    <t>Koorda</t>
  </si>
  <si>
    <t>Yalgoo</t>
  </si>
  <si>
    <t>Cue</t>
  </si>
  <si>
    <t>Wheatbelt Total</t>
  </si>
  <si>
    <t>Mount Magnet</t>
  </si>
  <si>
    <t>Sandstone and Three Springs</t>
  </si>
  <si>
    <t>Great Southern Region</t>
  </si>
  <si>
    <t>Northampton</t>
  </si>
  <si>
    <t>Albany, Denmark and Plantagenet</t>
  </si>
  <si>
    <t>Carnamah</t>
  </si>
  <si>
    <t>Great Southern Total</t>
  </si>
  <si>
    <t>Coorow</t>
  </si>
  <si>
    <t>Irwin</t>
  </si>
  <si>
    <t>Murchison</t>
  </si>
  <si>
    <t>Mid West Total</t>
  </si>
  <si>
    <t>Peel Region</t>
  </si>
  <si>
    <t>Boddington and Murray</t>
  </si>
  <si>
    <t>Peel Total</t>
  </si>
  <si>
    <t>Grand Total</t>
  </si>
  <si>
    <t>Iron Ore</t>
  </si>
  <si>
    <t>Iron Ore, Nickel and Cobalt</t>
  </si>
  <si>
    <t>Mineral Sands</t>
  </si>
  <si>
    <t>Gold</t>
  </si>
  <si>
    <t>Salt</t>
  </si>
  <si>
    <t>Manganese and Copper</t>
  </si>
  <si>
    <t>Construction Materials and Dimension Stone</t>
  </si>
  <si>
    <t>Clays</t>
  </si>
  <si>
    <t>Construction Materials</t>
  </si>
  <si>
    <t>Silver</t>
  </si>
  <si>
    <t>Nickel</t>
  </si>
  <si>
    <t>Rare Earth Oxide, Iron Ore and Potash</t>
  </si>
  <si>
    <t>Construction Materials and Silica</t>
  </si>
  <si>
    <t>Cobalt, Palladium and Platinum</t>
  </si>
  <si>
    <t>Copper and Zinc</t>
  </si>
  <si>
    <t>Alumina, Gold, Copper and Silver</t>
  </si>
  <si>
    <t>Copper</t>
  </si>
  <si>
    <t>Zinc and Lead</t>
  </si>
  <si>
    <t>Coal and Mineral Sands</t>
  </si>
  <si>
    <t>Manganese and Talc</t>
  </si>
  <si>
    <t>Construction Materials and Sandstone</t>
  </si>
  <si>
    <t>Gypsum and Construction Materials</t>
  </si>
  <si>
    <t>Gems and Semi-Precious Stones</t>
  </si>
  <si>
    <t>Mineral Sands and Gypsum</t>
  </si>
  <si>
    <t>Royalty Receipts by Region Financial Year</t>
  </si>
  <si>
    <t>Region</t>
  </si>
  <si>
    <t>2021-22</t>
  </si>
  <si>
    <t>2022-23</t>
  </si>
  <si>
    <t>Cumulative Total</t>
  </si>
  <si>
    <t>($ Million)</t>
  </si>
  <si>
    <t>Total Share</t>
  </si>
  <si>
    <t>Pilbara</t>
  </si>
  <si>
    <t>Goldfields-Esperance</t>
  </si>
  <si>
    <t>Peel</t>
  </si>
  <si>
    <t>Mid West</t>
  </si>
  <si>
    <t>Great Southern</t>
  </si>
  <si>
    <t>Wheatbelt</t>
  </si>
  <si>
    <t>Kimberley</t>
  </si>
  <si>
    <t>South West</t>
  </si>
  <si>
    <t>Gascoyne</t>
  </si>
  <si>
    <t>Perth Metropolitan and Offshore</t>
  </si>
  <si>
    <t>Total Royalty Receipts</t>
  </si>
  <si>
    <t>Royalty Receipts by Region Calendar Year</t>
  </si>
  <si>
    <t>Mineral Field</t>
  </si>
  <si>
    <t>Total up to and including 1989</t>
  </si>
  <si>
    <t>Broad Arrow</t>
  </si>
  <si>
    <t>Collie River</t>
  </si>
  <si>
    <t>n/a</t>
  </si>
  <si>
    <t>East Coolgardie</t>
  </si>
  <si>
    <t>East Murchison</t>
  </si>
  <si>
    <t>Greenbushes</t>
  </si>
  <si>
    <t>Mt Margaret</t>
  </si>
  <si>
    <t>North Coolgardie</t>
  </si>
  <si>
    <t>North East Coolgardie</t>
  </si>
  <si>
    <t>Peak Hill</t>
  </si>
  <si>
    <t>Phillips River</t>
  </si>
  <si>
    <t>Warburton</t>
  </si>
  <si>
    <t>West Kimberley</t>
  </si>
  <si>
    <t>West Pilbara</t>
  </si>
  <si>
    <t>State Generally</t>
  </si>
  <si>
    <t>Total</t>
  </si>
  <si>
    <t>Total Mining FTEs</t>
  </si>
  <si>
    <t>Region and Local Government Area</t>
  </si>
  <si>
    <t>Ngaanyatjarraku</t>
  </si>
  <si>
    <t>Boddington</t>
  </si>
  <si>
    <t>Mandurah</t>
  </si>
  <si>
    <t>Murray</t>
  </si>
  <si>
    <t>Serpentine-Jarrahdale</t>
  </si>
  <si>
    <t>Waroona</t>
  </si>
  <si>
    <t>Chapman Valley</t>
  </si>
  <si>
    <t>Greater Geraldton</t>
  </si>
  <si>
    <t>Morawa</t>
  </si>
  <si>
    <t>Sandstone</t>
  </si>
  <si>
    <t>Three Springs</t>
  </si>
  <si>
    <t>Augusta-Margaret River</t>
  </si>
  <si>
    <t>Bridgetown-Greenbushes</t>
  </si>
  <si>
    <t>Bunbury</t>
  </si>
  <si>
    <t>Busselton</t>
  </si>
  <si>
    <t>Capel</t>
  </si>
  <si>
    <t>Collie</t>
  </si>
  <si>
    <t>Dardanup</t>
  </si>
  <si>
    <t>Donnybrook-Balingup</t>
  </si>
  <si>
    <t>Perth</t>
  </si>
  <si>
    <t>Armadale</t>
  </si>
  <si>
    <t>Belmont</t>
  </si>
  <si>
    <t>Canning</t>
  </si>
  <si>
    <t>Fremantle</t>
  </si>
  <si>
    <t>Gosnells</t>
  </si>
  <si>
    <t>Mundaring</t>
  </si>
  <si>
    <t>Rockingham</t>
  </si>
  <si>
    <t>Stirling</t>
  </si>
  <si>
    <t>Swan</t>
  </si>
  <si>
    <t>Brookton</t>
  </si>
  <si>
    <t>Chittering</t>
  </si>
  <si>
    <t>Cunderdin</t>
  </si>
  <si>
    <t>Dalwallinu</t>
  </si>
  <si>
    <t>Dowerin</t>
  </si>
  <si>
    <t>Gingin</t>
  </si>
  <si>
    <t>Goomalling</t>
  </si>
  <si>
    <t>Kellerberrin</t>
  </si>
  <si>
    <t>Kondinin</t>
  </si>
  <si>
    <t>Lake Grace</t>
  </si>
  <si>
    <t>Moora</t>
  </si>
  <si>
    <t>Mount Marshall</t>
  </si>
  <si>
    <t>Narembeen</t>
  </si>
  <si>
    <t>Narrogin</t>
  </si>
  <si>
    <t>Northam</t>
  </si>
  <si>
    <t>Toodyay</t>
  </si>
  <si>
    <t>Wagin</t>
  </si>
  <si>
    <t>West Arthur</t>
  </si>
  <si>
    <t>Wickepin</t>
  </si>
  <si>
    <t>Wyalkatchem</t>
  </si>
  <si>
    <t>Indian Ocean Territories</t>
  </si>
  <si>
    <t>Christmas Island</t>
  </si>
  <si>
    <t>Indian Ocean Territories Total</t>
  </si>
  <si>
    <t>Albany</t>
  </si>
  <si>
    <t>Cranbrook</t>
  </si>
  <si>
    <t>Denmark</t>
  </si>
  <si>
    <t>Jerramungup</t>
  </si>
  <si>
    <t>Plantagenet</t>
  </si>
  <si>
    <t>Woodanilling</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</si>
  <si>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</si>
  <si>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</si>
  <si>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</si>
  <si>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</si>
  <si>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</si>
  <si>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</si>
  <si>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</si>
  <si>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</si>
  <si>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</si>
  <si>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</si>
  <si>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</si>
  <si>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</si>
  <si>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</si>
  <si>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</si>
  <si>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</si>
  <si>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</si>
  <si>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</si>
  <si>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</si>
  <si>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</si>
  <si>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</si>
  <si>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Financial Year Comparison</t>
  </si>
  <si>
    <t>Number</t>
  </si>
  <si>
    <t>'000 ha</t>
  </si>
  <si>
    <t>Prospecting Licences</t>
  </si>
  <si>
    <t>Exploration Licences</t>
  </si>
  <si>
    <t>Mining Leases</t>
  </si>
  <si>
    <t>Other</t>
  </si>
  <si>
    <t>Mineral Claims &amp; Other 1904 Act</t>
  </si>
  <si>
    <t>Total Mining Tenements</t>
  </si>
  <si>
    <t>Year</t>
  </si>
  <si>
    <t>Calendar Year Comparison</t>
  </si>
  <si>
    <t>000 ha</t>
  </si>
  <si>
    <t>Chart Data</t>
  </si>
  <si>
    <t>Click above to change chart data</t>
  </si>
  <si>
    <t>WA Petroleum Titles (as at 14/03/2024) By Title Type</t>
  </si>
  <si>
    <t>Legislation</t>
  </si>
  <si>
    <t>Title Type</t>
  </si>
  <si>
    <t>Area</t>
  </si>
  <si>
    <t>Blocks</t>
  </si>
  <si>
    <t>Number of Titles</t>
  </si>
  <si>
    <t>Petroleum (Submerged Lands) Act 1982</t>
  </si>
  <si>
    <t>Access Authority</t>
  </si>
  <si>
    <t>-</t>
  </si>
  <si>
    <t>Exploration Permit</t>
  </si>
  <si>
    <t>Pipeline Licence</t>
  </si>
  <si>
    <t>627.3461 km</t>
  </si>
  <si>
    <t>Production Licence</t>
  </si>
  <si>
    <t>Retention Lease</t>
  </si>
  <si>
    <t>Petroleum and Geothermal Energy Resources Act 1967</t>
  </si>
  <si>
    <t>Petroleum Lease</t>
  </si>
  <si>
    <t>Special Prospecting Authority</t>
  </si>
  <si>
    <t>Petroleum Pipelines Act 1969</t>
  </si>
  <si>
    <t>7,948.3323 km</t>
  </si>
  <si>
    <t>WA Petroleum Titles (as at 31/07/2023) By Title Type</t>
  </si>
  <si>
    <t>7,946.7933 km</t>
  </si>
  <si>
    <t>WA Petroleum Titles (as at 22/02/2023) By Title Type</t>
  </si>
  <si>
    <t>7,366.1253 km</t>
  </si>
  <si>
    <t>WA Petroleum Titles (as at 20/08/2022) By Title Type</t>
  </si>
  <si>
    <t xml:space="preserve"> - </t>
  </si>
  <si>
    <t>WA Petroleum Titles (as at 15/03/2022) By Title Type</t>
  </si>
  <si>
    <t>7,367.1253 km</t>
  </si>
  <si>
    <t>WA Petroleum Titles (as at 10/08/2021) By Title Type</t>
  </si>
  <si>
    <t>7,350.6053 km</t>
  </si>
  <si>
    <t>WA Petroleum Titles (as at 25/02/2021) By Title Type</t>
  </si>
  <si>
    <t>WA Petroleum Titles (as at 10/09/2020) By Title Type</t>
  </si>
  <si>
    <t>7,232.3633 km</t>
  </si>
  <si>
    <t>WA Petroleum Titles (as at 17/03/2020) By Title Type</t>
  </si>
  <si>
    <t>7,238.0433 km</t>
  </si>
  <si>
    <t>WA Petroleum Titles (as at 12/08/2019) By Title Type</t>
  </si>
  <si>
    <t>7,228.0633 km</t>
  </si>
  <si>
    <t>WA Petroleum Titles (as at 24/02/2019) By Title Type</t>
  </si>
  <si>
    <t xml:space="preserve">Access Authority  </t>
  </si>
  <si>
    <t>6,954.7783 km</t>
  </si>
  <si>
    <t>WA Petroleum Titles (as at 21/08/2018) By Title Type</t>
  </si>
  <si>
    <t>6,949.7183 km</t>
  </si>
  <si>
    <t>WA Petroleum Titles (as at 15/03/2018) By Title Type</t>
  </si>
  <si>
    <t>Month</t>
  </si>
  <si>
    <t>Applied For</t>
  </si>
  <si>
    <t>Granted</t>
  </si>
  <si>
    <t>Died</t>
  </si>
  <si>
    <t>Net</t>
  </si>
  <si>
    <t>659.3561 km</t>
  </si>
  <si>
    <t>8,028.0931 km</t>
  </si>
  <si>
    <t>WA Petroleum Titles (as at 26/09/2024) By Title Type</t>
  </si>
  <si>
    <t>3,273.9081 km²</t>
  </si>
  <si>
    <t>335.4011 km²</t>
  </si>
  <si>
    <t>2,007.8641 km²</t>
  </si>
  <si>
    <t>930.6429 km²</t>
  </si>
  <si>
    <t>117,962.9794 km²</t>
  </si>
  <si>
    <t>113,055.6020 km²</t>
  </si>
  <si>
    <t>260.1000 km²</t>
  </si>
  <si>
    <t>3,887.7427 km²</t>
  </si>
  <si>
    <t>759.5347 km²</t>
  </si>
  <si>
    <t>121,236.8875 km²</t>
  </si>
  <si>
    <t>2,211.7382 km²</t>
  </si>
  <si>
    <t>1,668.8048 km²</t>
  </si>
  <si>
    <t>207.5323 km²</t>
  </si>
  <si>
    <t>132,012.9146 km²</t>
  </si>
  <si>
    <t>127,048.7810 km²</t>
  </si>
  <si>
    <t>3,849.2589 km²</t>
  </si>
  <si>
    <t>854.7747 km²</t>
  </si>
  <si>
    <t>134,224.6528 km²</t>
  </si>
  <si>
    <t>107,548.7231 km²</t>
  </si>
  <si>
    <t>102,659.2517 km²</t>
  </si>
  <si>
    <t>3,774.5967 km²</t>
  </si>
  <si>
    <t>109,760.4613 km²</t>
  </si>
  <si>
    <t>2,902.3833 km²</t>
  </si>
  <si>
    <t>898.1774 km²</t>
  </si>
  <si>
    <t>81,071.5235 km²</t>
  </si>
  <si>
    <t>76,091.2322 km²</t>
  </si>
  <si>
    <t>3,780.7747 km²</t>
  </si>
  <si>
    <t>939.4166 km²</t>
  </si>
  <si>
    <t>83,973.9068 km²</t>
  </si>
  <si>
    <t>3,574.1433 km²</t>
  </si>
  <si>
    <t>1,007.1611 km²</t>
  </si>
  <si>
    <t>82,817.8887 km²</t>
  </si>
  <si>
    <t>77,911.3314 km²</t>
  </si>
  <si>
    <t>3,707.0407 km²</t>
  </si>
  <si>
    <t>86,932.032 km²</t>
  </si>
  <si>
    <t>3,606.6088 km²</t>
  </si>
  <si>
    <t>77,711.0453 km²</t>
  </si>
  <si>
    <t>73,089.6103 km²</t>
  </si>
  <si>
    <t>654.2943 km²</t>
  </si>
  <si>
    <t>81,317.6541 km²</t>
  </si>
  <si>
    <t>3,890.1588 km²</t>
  </si>
  <si>
    <t>1,290.7111 km²</t>
  </si>
  <si>
    <t>82,513.7965 km²</t>
  </si>
  <si>
    <t>73,880.6103 km²</t>
  </si>
  <si>
    <t>4,011.7512 km²</t>
  </si>
  <si>
    <t>86403.9553 km²</t>
  </si>
  <si>
    <t>3,199.5137 km²</t>
  </si>
  <si>
    <t>239.9978 km²</t>
  </si>
  <si>
    <t>73,855.5315 km²</t>
  </si>
  <si>
    <t>69,351.6962 km²</t>
  </si>
  <si>
    <t>3,594.3385 km²</t>
  </si>
  <si>
    <t>649.3968 km²</t>
  </si>
  <si>
    <t>77,055.0452 km²</t>
  </si>
  <si>
    <t>67,064.3610 km²</t>
  </si>
  <si>
    <t>62,560.5257 km²</t>
  </si>
  <si>
    <t>77,496.2380 km²</t>
  </si>
  <si>
    <t>4,081.1588 km²</t>
  </si>
  <si>
    <t>1,859.8048 km²</t>
  </si>
  <si>
    <t>66,290.9964 km²</t>
  </si>
  <si>
    <t>61,782.2636 km²</t>
  </si>
  <si>
    <t>260.1 km²</t>
  </si>
  <si>
    <t>77,610.1985 km²</t>
  </si>
  <si>
    <t>627.3461 km²</t>
  </si>
  <si>
    <t>70,388.2900 km²</t>
  </si>
  <si>
    <t>65,879.5572 km²</t>
  </si>
  <si>
    <t>74,469.4488 km²</t>
  </si>
  <si>
    <t>282,747.7887 km²</t>
  </si>
  <si>
    <t>65,927.5227 km²</t>
  </si>
  <si>
    <t>212,311.5332 km²</t>
  </si>
  <si>
    <t>286,828.9475 km²</t>
  </si>
  <si>
    <t>5,338.9988 km²</t>
  </si>
  <si>
    <t>2,548.5511 km²</t>
  </si>
  <si>
    <t>1.859.8048 km²</t>
  </si>
  <si>
    <t>73210.7829 km²</t>
  </si>
  <si>
    <t>737.4804 km²</t>
  </si>
  <si>
    <t>68,113.846 km²</t>
  </si>
  <si>
    <t>3,445.0622 km²</t>
  </si>
  <si>
    <t>78549.7817 km²</t>
  </si>
  <si>
    <t>76,197.7037 km²</t>
  </si>
  <si>
    <t>68,778.0477 km²</t>
  </si>
  <si>
    <t>876.5685 km²</t>
  </si>
  <si>
    <t>2,100.4449 km²</t>
  </si>
  <si>
    <t>81,536.7025 km²</t>
  </si>
  <si>
    <t>2023-24</t>
  </si>
  <si>
    <t>July 2023 to June 2024</t>
  </si>
  <si>
    <t>Value of Petroleum by Basin by Commodity 2023-24</t>
  </si>
  <si>
    <t>LNG</t>
  </si>
  <si>
    <t>LPG</t>
  </si>
  <si>
    <t>Condensate</t>
  </si>
  <si>
    <t>Browse Basin</t>
  </si>
  <si>
    <t>Condensate, LNG and LPG</t>
  </si>
  <si>
    <t>Perth and Canning Basins</t>
  </si>
  <si>
    <t>Perth and Canning Basins Total</t>
  </si>
  <si>
    <t>Browse Basin Total</t>
  </si>
  <si>
    <t>Carnarvon Basin</t>
  </si>
  <si>
    <t>Carnarvon Basin Total</t>
  </si>
  <si>
    <t>Petroleum Value by Basin by Commodity</t>
  </si>
  <si>
    <t>Mineral Value by Region by Local Government Area</t>
  </si>
  <si>
    <t>Mineral Value by Region by Commodity</t>
  </si>
  <si>
    <t>Sales values of the mineral industry by region and commodity for the most recent year.</t>
  </si>
  <si>
    <t>Domestic Gas</t>
  </si>
  <si>
    <t>Crude Oil</t>
  </si>
  <si>
    <t>Value of Minerals by Region by Local Government Area - 2023-24</t>
  </si>
  <si>
    <t>Exmouth and Upper Gascoyne</t>
  </si>
  <si>
    <t>Narembeen and Wickepin</t>
  </si>
  <si>
    <t>Moora and Northam</t>
  </si>
  <si>
    <t>Nungarin and Kellerberrin</t>
  </si>
  <si>
    <t>Wyalkatchem and Dowerin</t>
  </si>
  <si>
    <t>Halls Creek and Wyndham-East Kimberley</t>
  </si>
  <si>
    <t>Sales values of the petroleum industry by basin and commodity for the most recent year.</t>
  </si>
  <si>
    <t>Sales values of the mineral industry by region and local government area for the most recent year.</t>
  </si>
  <si>
    <t>Value of Minerals by Region by Commodity Group - 2023-24</t>
  </si>
  <si>
    <t>Spodumene and Tantalum Pentoxide</t>
  </si>
  <si>
    <t>Gold and Silver</t>
  </si>
  <si>
    <t>Spodumene and Silica</t>
  </si>
  <si>
    <t>Gypsum</t>
  </si>
  <si>
    <t>Silver and Gems and Semi-Precious Stones</t>
  </si>
  <si>
    <t>Limesand Limestone</t>
  </si>
  <si>
    <t>Silica, Limesand Limestone and Spongolite</t>
  </si>
  <si>
    <t>Limesand Limestone, Gypsum and Granite</t>
  </si>
  <si>
    <t>Tin Tantalum Lithium</t>
  </si>
  <si>
    <t>Limesand Limestone and Spongolite</t>
  </si>
  <si>
    <t>Nickel Industry, Mineral Sands and Copper</t>
  </si>
  <si>
    <t>Historic Gold Production by Mineral Field (Troy Ounces)</t>
  </si>
  <si>
    <t>Total oz</t>
  </si>
  <si>
    <t>Total 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</si>
</sst>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0.000000"/>
    <numFmt numFmtId="166" formatCode="0.000"/>
    <numFmt numFmtId="167" formatCode="#,##0_ ;\-#,##0\ "/>
    <numFmt numFmtId="168" formatCode="_-* #,##0_-;\-* #,##0_-;_-* &quot;-&quot;??_-;_-@_-"/>
    <numFmt numFmtId="169" formatCode="_-* #,##0.000_-;\-* #,##0.000_-;_-* &quot;-&quot;??_-;_-@_-"/>
    <numFmt numFmtId="170" formatCode="#,##0.000"/>
    <numFmt numFmtId="171" formatCode="[$-10409]#,##0;\(#,##0\)"/>
    <numFmt numFmtId="172" formatCode="#,##0.0000"/>
    <numFmt numFmtId="173" formatCode="mmmm\ yyyy"/>
    <numFmt numFmtId="174" formatCode="0_ ;\-0\ "/>
  </numFmts>
  <fonts count="31"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0"/>
      <color indexed="12"/>
      <name val="Arial"/>
      <family val="2"/>
    </font>
    <font>
      <u/>
      <sz val="11"/>
      <color theme="3" tint="0.39997558519241921"/>
      <name val="Calibri"/>
      <family val="2"/>
      <scheme val="minor"/>
    </font>
    <font>
      <u/>
      <sz val="11"/>
      <color theme="3" tint="0.39997558519241921"/>
      <name val="Calibri"/>
      <family val="2"/>
    </font>
    <font>
      <sz val="11"/>
      <name val="Calibri"/>
      <family val="2"/>
      <scheme val="minor"/>
    </font>
    <font>
      <sz val="10"/>
      <name val="Arial"/>
      <family val="2"/>
    </font>
    <font>
      <b/>
      <sz val="10"/>
      <name val="Arial"/>
      <family val="2"/>
    </font>
    <font>
      <b/>
      <sz val="11"/>
      <name val="Calibri"/>
      <family val="2"/>
      <scheme val="minor"/>
    </font>
    <font>
      <sz val="11"/>
      <color rgb="FF000000"/>
      <name val="Calibri"/>
      <family val="2"/>
      <scheme val="minor"/>
    </font>
    <font>
      <b/>
      <sz val="10"/>
      <color indexed="12"/>
      <name val="Arial"/>
      <family val="2"/>
    </font>
    <font>
      <sz val="9"/>
      <name val="Calibri"/>
      <family val="2"/>
      <scheme val="minor"/>
    </font>
    <font>
      <i/>
      <sz val="11"/>
      <color rgb="FFFF0000"/>
      <name val="Calibri"/>
      <family val="2"/>
      <scheme val="minor"/>
    </font>
    <font>
      <i/>
      <sz val="11"/>
      <color rgb="FF00B050"/>
      <name val="Calibri"/>
      <family val="2"/>
      <scheme val="minor"/>
    </font>
    <font>
      <sz val="11"/>
      <color rgb="FF00B050"/>
      <name val="Calibri"/>
      <family val="2"/>
      <scheme val="minor"/>
    </font>
    <font>
      <sz val="11"/>
      <color rgb="FFFF00FF"/>
      <name val="Calibri"/>
      <family val="2"/>
      <scheme val="minor"/>
    </font>
    <font>
      <b/>
      <sz val="11"/>
      <color rgb="FF00B050"/>
      <name val="Calibri"/>
      <family val="2"/>
      <scheme val="minor"/>
    </font>
    <font>
      <sz val="8"/>
      <color theme="0"/>
      <name val="Calibri"/>
      <family val="2"/>
      <scheme val="minor"/>
    </font>
    <font>
      <sz val="10"/>
      <name val="Calibri"/>
      <family val="2"/>
      <scheme val="minor"/>
    </font>
    <font>
      <b/>
      <sz val="8"/>
      <name val="Calibri"/>
      <family val="2"/>
      <scheme val="minor"/>
    </font>
    <font>
      <b/>
      <sz val="10"/>
      <color indexed="9"/>
      <name val="Arial"/>
      <family val="2"/>
    </font>
    <font>
      <i/>
      <sz val="11"/>
      <color theme="1"/>
      <name val="Calibri"/>
      <family val="2"/>
      <scheme val="minor"/>
    </font>
    <font>
      <b/>
      <sz val="12"/>
      <name val="Calibri"/>
      <family val="2"/>
      <scheme val="minor"/>
    </font>
    <font>
      <b/>
      <sz val="11"/>
      <color rgb="FFFFFFFF"/>
      <name val="Calibri"/>
      <family val="2"/>
      <scheme val="minor"/>
    </font>
    <font>
      <b/>
      <sz val="12"/>
      <color theme="1"/>
      <name val="Calibri"/>
      <family val="2"/>
      <scheme val="minor"/>
    </font>
    <font>
      <sz val="10"/>
      <color rgb="FF000000"/>
      <name val="Tahoma"/>
      <family val="2"/>
    </font>
    <font>
      <sz val="2"/>
      <color theme="0"/>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bgColor indexed="64"/>
      </patternFill>
    </fill>
    <fill>
      <patternFill patternType="solid">
        <fgColor theme="6" tint="0.79998168889431442"/>
        <bgColor indexed="64"/>
      </patternFill>
    </fill>
    <fill>
      <patternFill patternType="solid">
        <fgColor rgb="FFC89600"/>
        <bgColor indexed="64"/>
      </patternFill>
    </fill>
    <fill>
      <patternFill patternType="solid">
        <fgColor rgb="FFFFFF99"/>
        <bgColor indexed="64"/>
      </patternFill>
    </fill>
    <fill>
      <patternFill patternType="solid">
        <fgColor rgb="FFC0504D"/>
        <bgColor indexed="64"/>
      </patternFill>
    </fill>
    <fill>
      <patternFill patternType="solid">
        <fgColor theme="5"/>
        <bgColor indexed="64"/>
      </patternFill>
    </fill>
    <fill>
      <patternFill patternType="solid">
        <fgColor theme="6" tint="-0.249977111117893"/>
        <bgColor indexed="64"/>
      </patternFill>
    </fill>
    <fill>
      <patternFill patternType="solid">
        <fgColor theme="4" tint="-0.249977111117893"/>
        <bgColor rgb="FF1C3A70"/>
      </patternFill>
    </fill>
    <fill>
      <patternFill patternType="solid">
        <fgColor theme="4" tint="0.39997558519241921"/>
        <bgColor rgb="FF60759B"/>
      </patternFill>
    </fill>
    <fill>
      <patternFill patternType="solid">
        <fgColor theme="4" tint="0.39997558519241921"/>
        <bgColor indexed="64"/>
      </patternFill>
    </fill>
    <fill>
      <patternFill patternType="solid">
        <fgColor theme="4" tint="0.39997558519241921"/>
        <bgColor rgb="FFB0C4DE"/>
      </patternFill>
    </fill>
    <fill>
      <patternFill patternType="solid">
        <fgColor theme="4" tint="0.79998168889431442"/>
        <bgColor rgb="FFB0C4DE"/>
      </patternFill>
    </fill>
    <fill>
      <patternFill patternType="solid">
        <fgColor rgb="FFDCE6F1"/>
        <bgColor rgb="FFB0C4DE"/>
      </patternFill>
    </fill>
    <fill>
      <patternFill patternType="solid">
        <fgColor rgb="FFDCE6F1"/>
        <bgColor indexed="64"/>
      </patternFill>
    </fill>
    <fill>
      <patternFill patternType="solid">
        <fgColor theme="0"/>
        <bgColor rgb="FFB0C4DE"/>
      </patternFill>
    </fill>
    <fill>
      <patternFill patternType="solid">
        <fgColor rgb="FFEBF1DE"/>
        <bgColor indexed="64"/>
      </patternFill>
    </fill>
    <fill>
      <patternFill patternType="solid">
        <fgColor theme="8" tint="0.59999389629810485"/>
        <bgColor indexed="64"/>
      </patternFill>
    </fill>
    <fill>
      <patternFill patternType="solid">
        <fgColor theme="8" tint="0.79998168889431442"/>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rgb="FF696969"/>
      </right>
      <top style="medium">
        <color indexed="64"/>
      </top>
      <bottom style="medium">
        <color indexed="64"/>
      </bottom>
      <diagonal/>
    </border>
    <border>
      <left style="thin">
        <color rgb="FF696969"/>
      </left>
      <right/>
      <top style="medium">
        <color indexed="64"/>
      </top>
      <bottom style="medium">
        <color indexed="64"/>
      </bottom>
      <diagonal/>
    </border>
    <border>
      <left/>
      <right style="thin">
        <color rgb="FF696969"/>
      </right>
      <top style="medium">
        <color indexed="64"/>
      </top>
      <bottom style="medium">
        <color indexed="64"/>
      </bottom>
      <diagonal/>
    </border>
    <border>
      <left style="thin">
        <color rgb="FF696969"/>
      </left>
      <right style="thin">
        <color rgb="FF696969"/>
      </right>
      <top style="medium">
        <color indexed="64"/>
      </top>
      <bottom style="medium">
        <color indexed="64"/>
      </bottom>
      <diagonal/>
    </border>
    <border>
      <left style="thin">
        <color rgb="FF696969"/>
      </left>
      <right style="thin">
        <color indexed="64"/>
      </right>
      <top style="medium">
        <color indexed="64"/>
      </top>
      <bottom style="medium">
        <color indexed="64"/>
      </bottom>
      <diagonal/>
    </border>
    <border>
      <left style="medium">
        <color indexed="64"/>
      </left>
      <right/>
      <top style="medium">
        <color indexed="64"/>
      </top>
      <bottom style="thin">
        <color rgb="FF696969"/>
      </bottom>
      <diagonal/>
    </border>
    <border>
      <left/>
      <right/>
      <top style="medium">
        <color indexed="64"/>
      </top>
      <bottom style="thin">
        <color rgb="FF696969"/>
      </bottom>
      <diagonal/>
    </border>
    <border>
      <left/>
      <right style="thin">
        <color rgb="FF696969"/>
      </right>
      <top style="medium">
        <color indexed="64"/>
      </top>
      <bottom style="thin">
        <color rgb="FF696969"/>
      </bottom>
      <diagonal/>
    </border>
    <border>
      <left style="thin">
        <color rgb="FF696969"/>
      </left>
      <right style="thin">
        <color rgb="FF696969"/>
      </right>
      <top style="medium">
        <color indexed="64"/>
      </top>
      <bottom style="thin">
        <color rgb="FF696969"/>
      </bottom>
      <diagonal/>
    </border>
    <border>
      <left style="thin">
        <color rgb="FF696969"/>
      </left>
      <right style="thin">
        <color indexed="64"/>
      </right>
      <top style="medium">
        <color indexed="64"/>
      </top>
      <bottom style="thin">
        <color rgb="FF696969"/>
      </bottom>
      <diagonal/>
    </border>
    <border>
      <left style="medium">
        <color indexed="64"/>
      </left>
      <right style="thin">
        <color rgb="FF696969"/>
      </right>
      <top style="thin">
        <color rgb="FF696969"/>
      </top>
      <bottom style="thin">
        <color rgb="FF696969"/>
      </bottom>
      <diagonal/>
    </border>
    <border>
      <left style="thin">
        <color rgb="FF696969"/>
      </left>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696969"/>
      </left>
      <right style="thin">
        <color rgb="FF696969"/>
      </right>
      <top style="thin">
        <color rgb="FF696969"/>
      </top>
      <bottom style="thin">
        <color rgb="FF696969"/>
      </bottom>
      <diagonal/>
    </border>
    <border>
      <left style="thin">
        <color rgb="FF696969"/>
      </left>
      <right style="thin">
        <color indexed="64"/>
      </right>
      <top style="thin">
        <color rgb="FF696969"/>
      </top>
      <bottom style="thin">
        <color rgb="FF696969"/>
      </bottom>
      <diagonal/>
    </border>
    <border>
      <left style="medium">
        <color indexed="64"/>
      </left>
      <right style="thin">
        <color rgb="FF696969"/>
      </right>
      <top style="thin">
        <color rgb="FF696969"/>
      </top>
      <bottom style="medium">
        <color indexed="64"/>
      </bottom>
      <diagonal/>
    </border>
    <border>
      <left style="thin">
        <color rgb="FF696969"/>
      </left>
      <right/>
      <top style="thin">
        <color rgb="FF696969"/>
      </top>
      <bottom style="medium">
        <color indexed="64"/>
      </bottom>
      <diagonal/>
    </border>
    <border>
      <left/>
      <right style="thin">
        <color rgb="FF696969"/>
      </right>
      <top style="thin">
        <color rgb="FF696969"/>
      </top>
      <bottom style="medium">
        <color indexed="64"/>
      </bottom>
      <diagonal/>
    </border>
    <border>
      <left style="thin">
        <color rgb="FF696969"/>
      </left>
      <right style="thin">
        <color rgb="FF696969"/>
      </right>
      <top style="thin">
        <color rgb="FF696969"/>
      </top>
      <bottom style="medium">
        <color indexed="64"/>
      </bottom>
      <diagonal/>
    </border>
    <border>
      <left style="thin">
        <color rgb="FF696969"/>
      </left>
      <right style="thin">
        <color indexed="64"/>
      </right>
      <top style="thin">
        <color rgb="FF696969"/>
      </top>
      <bottom style="medium">
        <color indexed="64"/>
      </bottom>
      <diagonal/>
    </border>
    <border>
      <left style="medium">
        <color indexed="64"/>
      </left>
      <right style="thin">
        <color rgb="FF696969"/>
      </right>
      <top style="thin">
        <color rgb="FF696969"/>
      </top>
      <bottom style="thin">
        <color indexed="64"/>
      </bottom>
      <diagonal/>
    </border>
    <border>
      <left style="thin">
        <color rgb="FF696969"/>
      </left>
      <right/>
      <top style="thin">
        <color rgb="FF696969"/>
      </top>
      <bottom style="thin">
        <color indexed="64"/>
      </bottom>
      <diagonal/>
    </border>
    <border>
      <left/>
      <right style="thin">
        <color rgb="FF696969"/>
      </right>
      <top style="thin">
        <color rgb="FF696969"/>
      </top>
      <bottom style="thin">
        <color indexed="64"/>
      </bottom>
      <diagonal/>
    </border>
    <border>
      <left style="thin">
        <color rgb="FF696969"/>
      </left>
      <right style="thin">
        <color rgb="FF696969"/>
      </right>
      <top style="thin">
        <color rgb="FF696969"/>
      </top>
      <bottom style="thin">
        <color indexed="64"/>
      </bottom>
      <diagonal/>
    </border>
    <border>
      <left style="thin">
        <color rgb="FF696969"/>
      </left>
      <right style="thin">
        <color indexed="64"/>
      </right>
      <top style="thin">
        <color rgb="FF696969"/>
      </top>
      <bottom style="thin">
        <color indexed="64"/>
      </bottom>
      <diagonal/>
    </border>
    <border>
      <left style="medium">
        <color indexed="64"/>
      </left>
      <right style="thin">
        <color rgb="FF696969"/>
      </right>
      <top style="thin">
        <color indexed="64"/>
      </top>
      <bottom style="medium">
        <color indexed="64"/>
      </bottom>
      <diagonal/>
    </border>
    <border>
      <left style="thin">
        <color rgb="FF696969"/>
      </left>
      <right/>
      <top style="thin">
        <color indexed="64"/>
      </top>
      <bottom style="medium">
        <color indexed="64"/>
      </bottom>
      <diagonal/>
    </border>
    <border>
      <left/>
      <right style="thin">
        <color rgb="FF696969"/>
      </right>
      <top style="thin">
        <color indexed="64"/>
      </top>
      <bottom style="medium">
        <color indexed="64"/>
      </bottom>
      <diagonal/>
    </border>
    <border>
      <left style="thin">
        <color rgb="FF696969"/>
      </left>
      <right style="thin">
        <color rgb="FF696969"/>
      </right>
      <top style="thin">
        <color indexed="64"/>
      </top>
      <bottom style="medium">
        <color indexed="64"/>
      </bottom>
      <diagonal/>
    </border>
    <border>
      <left style="thin">
        <color rgb="FF696969"/>
      </left>
      <right style="thin">
        <color indexed="64"/>
      </right>
      <top style="thin">
        <color indexed="64"/>
      </top>
      <bottom style="medium">
        <color indexed="64"/>
      </bottom>
      <diagonal/>
    </border>
    <border>
      <left style="medium">
        <color indexed="64"/>
      </left>
      <right style="thin">
        <color rgb="FF696969"/>
      </right>
      <top style="thin">
        <color rgb="FF696969"/>
      </top>
      <bottom/>
      <diagonal/>
    </border>
    <border>
      <left style="medium">
        <color indexed="64"/>
      </left>
      <right style="thin">
        <color rgb="FF696969"/>
      </right>
      <top/>
      <bottom/>
      <diagonal/>
    </border>
    <border>
      <left style="thin">
        <color rgb="FF696969"/>
      </left>
      <right style="thin">
        <color rgb="FF696969"/>
      </right>
      <top/>
      <bottom/>
      <diagonal/>
    </border>
    <border>
      <left style="thin">
        <color rgb="FF696969"/>
      </left>
      <right style="thin">
        <color indexed="64"/>
      </right>
      <top/>
      <bottom/>
      <diagonal/>
    </border>
    <border>
      <left style="thin">
        <color rgb="FF696969"/>
      </left>
      <right style="thin">
        <color rgb="FF696969"/>
      </right>
      <top style="thin">
        <color rgb="FF696969"/>
      </top>
      <bottom/>
      <diagonal/>
    </border>
    <border>
      <left style="thin">
        <color rgb="FF696969"/>
      </left>
      <right style="thin">
        <color indexed="64"/>
      </right>
      <top style="thin">
        <color rgb="FF696969"/>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s>
  <cellStyleXfs count="11">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3" fillId="0" borderId="0"/>
  </cellStyleXfs>
  <cellXfs count="547">
    <xf numFmtId="0" fontId="0" fillId="0" borderId="0" xfId="0"/>
    <xf numFmtId="0" fontId="9" fillId="0" borderId="0" xfId="0" applyFont="1"/>
    <xf numFmtId="0" fontId="0" fillId="2" borderId="0" xfId="0" applyFill="1"/>
    <xf numFmtId="0" fontId="0" fillId="0" borderId="0" xfId="0" applyAlignment="1">
      <alignment horizontal="center"/>
    </xf>
    <xf numFmtId="0" fontId="11" fillId="0" borderId="0" xfId="4" applyFont="1"/>
    <xf numFmtId="0" fontId="10" fillId="0" borderId="0" xfId="4"/>
    <xf numFmtId="0" fontId="4" fillId="3" borderId="1" xfId="0" applyFont="1" applyFill="1" applyBorder="1"/>
    <xf numFmtId="3" fontId="4" fillId="3" borderId="2" xfId="0" applyNumberFormat="1" applyFont="1" applyFill="1" applyBorder="1" applyAlignment="1">
      <alignment horizontal="right" indent="1"/>
    </xf>
    <xf numFmtId="0" fontId="0" fillId="0" borderId="2" xfId="0" applyBorder="1"/>
    <xf numFmtId="0" fontId="4" fillId="3" borderId="2" xfId="0" applyFont="1" applyFill="1" applyBorder="1"/>
    <xf numFmtId="3" fontId="0" fillId="3" borderId="3" xfId="0" applyNumberFormat="1" applyFill="1" applyBorder="1" applyAlignment="1">
      <alignment horizontal="right" indent="1"/>
    </xf>
    <xf numFmtId="3" fontId="0" fillId="4" borderId="5" xfId="0" applyNumberFormat="1" applyFill="1" applyBorder="1" applyAlignment="1">
      <alignment horizontal="right" indent="1"/>
    </xf>
    <xf numFmtId="0" fontId="4" fillId="3" borderId="4" xfId="0" applyFont="1" applyFill="1" applyBorder="1"/>
    <xf numFmtId="3" fontId="4" fillId="3" borderId="5" xfId="0" applyNumberFormat="1" applyFont="1" applyFill="1" applyBorder="1" applyAlignment="1">
      <alignment horizontal="right" indent="1"/>
    </xf>
    <xf numFmtId="0" fontId="0" fillId="0" borderId="4" xfId="0" applyBorder="1"/>
    <xf numFmtId="3" fontId="0" fillId="0" borderId="0" xfId="0" applyNumberFormat="1" applyAlignment="1">
      <alignment horizontal="right" indent="1"/>
    </xf>
    <xf numFmtId="3" fontId="0" fillId="0" borderId="5" xfId="0" applyNumberFormat="1" applyBorder="1" applyAlignment="1">
      <alignment horizontal="right" indent="1"/>
    </xf>
    <xf numFmtId="3" fontId="0" fillId="3" borderId="5" xfId="0" applyNumberFormat="1" applyFill="1" applyBorder="1" applyAlignment="1">
      <alignment horizontal="right" indent="1"/>
    </xf>
    <xf numFmtId="37" fontId="0" fillId="0" borderId="0" xfId="0" applyNumberFormat="1"/>
    <xf numFmtId="0" fontId="9" fillId="0" borderId="7" xfId="0" applyFont="1" applyBorder="1"/>
    <xf numFmtId="0" fontId="0" fillId="0" borderId="7" xfId="0" applyBorder="1"/>
    <xf numFmtId="0" fontId="4" fillId="3" borderId="7" xfId="0" applyFont="1" applyFill="1" applyBorder="1"/>
    <xf numFmtId="3" fontId="4" fillId="3" borderId="8" xfId="0" applyNumberFormat="1" applyFont="1" applyFill="1" applyBorder="1" applyAlignment="1">
      <alignment horizontal="right" indent="1"/>
    </xf>
    <xf numFmtId="0" fontId="12" fillId="0" borderId="0" xfId="0" applyFont="1"/>
    <xf numFmtId="164" fontId="0" fillId="0" borderId="0" xfId="1" applyFont="1"/>
    <xf numFmtId="0" fontId="4" fillId="5" borderId="1" xfId="0" applyFont="1" applyFill="1" applyBorder="1"/>
    <xf numFmtId="3" fontId="4" fillId="5" borderId="2" xfId="0" applyNumberFormat="1" applyFont="1" applyFill="1" applyBorder="1" applyAlignment="1">
      <alignment horizontal="right" indent="1"/>
    </xf>
    <xf numFmtId="0" fontId="4" fillId="5" borderId="2" xfId="0" applyFont="1" applyFill="1" applyBorder="1"/>
    <xf numFmtId="3" fontId="4" fillId="5" borderId="3" xfId="0" applyNumberFormat="1" applyFont="1" applyFill="1" applyBorder="1" applyAlignment="1">
      <alignment horizontal="right" indent="1"/>
    </xf>
    <xf numFmtId="3" fontId="0" fillId="6" borderId="5" xfId="0" applyNumberFormat="1" applyFill="1" applyBorder="1" applyAlignment="1">
      <alignment horizontal="right" indent="1"/>
    </xf>
    <xf numFmtId="0" fontId="4" fillId="5" borderId="4" xfId="0" applyFont="1" applyFill="1" applyBorder="1"/>
    <xf numFmtId="3" fontId="4" fillId="5" borderId="5" xfId="0" applyNumberFormat="1" applyFont="1" applyFill="1" applyBorder="1" applyAlignment="1">
      <alignment horizontal="right" indent="1"/>
    </xf>
    <xf numFmtId="0" fontId="4" fillId="0" borderId="0" xfId="0" applyFont="1"/>
    <xf numFmtId="37" fontId="12" fillId="0" borderId="0" xfId="0" applyNumberFormat="1" applyFont="1"/>
    <xf numFmtId="164" fontId="0" fillId="0" borderId="0" xfId="1" applyFont="1" applyFill="1"/>
    <xf numFmtId="0" fontId="4" fillId="5" borderId="7" xfId="0" applyFont="1" applyFill="1" applyBorder="1"/>
    <xf numFmtId="3" fontId="4" fillId="5" borderId="8" xfId="0" applyNumberFormat="1" applyFont="1" applyFill="1" applyBorder="1" applyAlignment="1">
      <alignment horizontal="right" indent="1"/>
    </xf>
    <xf numFmtId="165" fontId="2" fillId="7" borderId="13" xfId="0" applyNumberFormat="1" applyFont="1" applyFill="1" applyBorder="1" applyAlignment="1">
      <alignment horizontal="center"/>
    </xf>
    <xf numFmtId="165" fontId="2" fillId="7" borderId="14" xfId="0" applyNumberFormat="1" applyFont="1" applyFill="1" applyBorder="1" applyAlignment="1">
      <alignment horizontal="center"/>
    </xf>
    <xf numFmtId="165" fontId="2" fillId="7" borderId="16" xfId="0" applyNumberFormat="1" applyFont="1" applyFill="1" applyBorder="1" applyAlignment="1">
      <alignment horizontal="center"/>
    </xf>
    <xf numFmtId="165" fontId="2" fillId="7" borderId="17" xfId="0" applyNumberFormat="1" applyFont="1" applyFill="1" applyBorder="1" applyAlignment="1">
      <alignment horizontal="center"/>
    </xf>
    <xf numFmtId="165" fontId="2" fillId="7" borderId="18" xfId="0" applyNumberFormat="1" applyFont="1" applyFill="1" applyBorder="1" applyAlignment="1">
      <alignment horizontal="center"/>
    </xf>
    <xf numFmtId="166" fontId="2" fillId="7" borderId="19" xfId="0" applyNumberFormat="1" applyFont="1" applyFill="1" applyBorder="1" applyAlignment="1">
      <alignment horizontal="center"/>
    </xf>
    <xf numFmtId="1" fontId="2" fillId="7" borderId="4" xfId="0" applyNumberFormat="1" applyFont="1" applyFill="1" applyBorder="1"/>
    <xf numFmtId="4" fontId="9" fillId="0" borderId="20" xfId="0" applyNumberFormat="1" applyFont="1" applyBorder="1" applyAlignment="1">
      <alignment horizontal="center"/>
    </xf>
    <xf numFmtId="4" fontId="9" fillId="0" borderId="21" xfId="0" applyNumberFormat="1" applyFont="1" applyBorder="1" applyAlignment="1">
      <alignment horizontal="center"/>
    </xf>
    <xf numFmtId="9" fontId="9" fillId="0" borderId="5" xfId="0" applyNumberFormat="1" applyFont="1" applyBorder="1" applyAlignment="1">
      <alignment horizontal="center" vertical="center"/>
    </xf>
    <xf numFmtId="4" fontId="9" fillId="8" borderId="22" xfId="0" applyNumberFormat="1" applyFont="1" applyFill="1" applyBorder="1" applyAlignment="1">
      <alignment horizontal="center"/>
    </xf>
    <xf numFmtId="4" fontId="9" fillId="8" borderId="21" xfId="0" applyNumberFormat="1" applyFont="1" applyFill="1" applyBorder="1" applyAlignment="1">
      <alignment horizontal="center"/>
    </xf>
    <xf numFmtId="9" fontId="9" fillId="8" borderId="5" xfId="0" applyNumberFormat="1" applyFont="1" applyFill="1" applyBorder="1" applyAlignment="1">
      <alignment horizontal="center" vertical="center"/>
    </xf>
    <xf numFmtId="1" fontId="2" fillId="7" borderId="4" xfId="0" applyNumberFormat="1" applyFont="1" applyFill="1" applyBorder="1" applyAlignment="1">
      <alignment horizontal="left"/>
    </xf>
    <xf numFmtId="4" fontId="9" fillId="0" borderId="22" xfId="0" applyNumberFormat="1" applyFont="1" applyBorder="1" applyAlignment="1">
      <alignment horizontal="center"/>
    </xf>
    <xf numFmtId="0" fontId="13" fillId="0" borderId="0" xfId="0" applyFont="1"/>
    <xf numFmtId="9" fontId="9" fillId="2" borderId="5" xfId="0" applyNumberFormat="1" applyFont="1" applyFill="1" applyBorder="1" applyAlignment="1">
      <alignment horizontal="center" vertical="center"/>
    </xf>
    <xf numFmtId="1" fontId="2" fillId="7" borderId="23" xfId="0" applyNumberFormat="1" applyFont="1" applyFill="1" applyBorder="1"/>
    <xf numFmtId="4" fontId="12" fillId="0" borderId="24" xfId="0" applyNumberFormat="1" applyFont="1" applyBorder="1" applyAlignment="1">
      <alignment horizontal="center"/>
    </xf>
    <xf numFmtId="4" fontId="12" fillId="0" borderId="25" xfId="0" applyNumberFormat="1" applyFont="1" applyBorder="1" applyAlignment="1">
      <alignment horizontal="center"/>
    </xf>
    <xf numFmtId="4" fontId="12" fillId="0" borderId="26" xfId="0" applyNumberFormat="1" applyFont="1" applyBorder="1" applyAlignment="1">
      <alignment horizontal="center" vertical="center"/>
    </xf>
    <xf numFmtId="9" fontId="12" fillId="0" borderId="27" xfId="2" applyFont="1" applyFill="1" applyBorder="1" applyAlignment="1">
      <alignment horizontal="center" vertical="center"/>
    </xf>
    <xf numFmtId="1" fontId="2" fillId="0" borderId="0" xfId="0" applyNumberFormat="1" applyFont="1"/>
    <xf numFmtId="165" fontId="2" fillId="0" borderId="0" xfId="0" applyNumberFormat="1" applyFont="1" applyAlignment="1">
      <alignment horizontal="center"/>
    </xf>
    <xf numFmtId="166" fontId="12" fillId="0" borderId="0" xfId="0" applyNumberFormat="1" applyFont="1"/>
    <xf numFmtId="166" fontId="0" fillId="0" borderId="0" xfId="0" applyNumberFormat="1"/>
    <xf numFmtId="1" fontId="2" fillId="7" borderId="13" xfId="0" applyNumberFormat="1" applyFont="1" applyFill="1" applyBorder="1" applyAlignment="1">
      <alignment horizontal="center"/>
    </xf>
    <xf numFmtId="1" fontId="2" fillId="7" borderId="14" xfId="0" applyNumberFormat="1" applyFont="1" applyFill="1" applyBorder="1" applyAlignment="1">
      <alignment horizontal="center"/>
    </xf>
    <xf numFmtId="4" fontId="9" fillId="0" borderId="22" xfId="0" applyNumberFormat="1" applyFont="1" applyBorder="1" applyAlignment="1">
      <alignment horizontal="center" vertical="center"/>
    </xf>
    <xf numFmtId="9" fontId="9" fillId="0" borderId="5" xfId="2" applyFont="1" applyBorder="1" applyAlignment="1">
      <alignment horizontal="center" vertical="center"/>
    </xf>
    <xf numFmtId="4" fontId="9" fillId="8" borderId="22" xfId="0" applyNumberFormat="1" applyFont="1" applyFill="1" applyBorder="1" applyAlignment="1">
      <alignment horizontal="center" vertical="center"/>
    </xf>
    <xf numFmtId="9" fontId="9" fillId="8" borderId="5" xfId="2" applyFont="1" applyFill="1" applyBorder="1" applyAlignment="1">
      <alignment horizontal="center" vertical="center"/>
    </xf>
    <xf numFmtId="4" fontId="12" fillId="0" borderId="24" xfId="0" applyNumberFormat="1" applyFont="1" applyBorder="1" applyAlignment="1">
      <alignment horizontal="center" vertical="center"/>
    </xf>
    <xf numFmtId="0" fontId="3" fillId="0" borderId="0" xfId="0" applyFont="1"/>
    <xf numFmtId="0" fontId="9" fillId="0" borderId="0" xfId="0" applyFont="1" applyAlignment="1">
      <alignment horizontal="center"/>
    </xf>
    <xf numFmtId="0" fontId="2" fillId="9" borderId="29" xfId="0" applyFont="1" applyFill="1" applyBorder="1" applyAlignment="1">
      <alignment horizontal="left" vertical="center"/>
    </xf>
    <xf numFmtId="0" fontId="2" fillId="9" borderId="30" xfId="0" applyFont="1" applyFill="1" applyBorder="1" applyAlignment="1">
      <alignment horizontal="center" vertical="center"/>
    </xf>
    <xf numFmtId="0" fontId="2" fillId="9" borderId="31" xfId="0" applyFont="1" applyFill="1" applyBorder="1" applyAlignment="1">
      <alignment horizontal="center" vertical="center"/>
    </xf>
    <xf numFmtId="0" fontId="14" fillId="0" borderId="0" xfId="0" applyFont="1"/>
    <xf numFmtId="0" fontId="2" fillId="9" borderId="4" xfId="0" applyFont="1" applyFill="1" applyBorder="1" applyAlignment="1">
      <alignment horizontal="left"/>
    </xf>
    <xf numFmtId="3" fontId="12" fillId="2" borderId="32" xfId="0" applyNumberFormat="1" applyFont="1" applyFill="1" applyBorder="1" applyAlignment="1">
      <alignment horizontal="center"/>
    </xf>
    <xf numFmtId="3" fontId="12" fillId="10" borderId="32" xfId="0" applyNumberFormat="1" applyFont="1" applyFill="1" applyBorder="1" applyAlignment="1">
      <alignment horizontal="center"/>
    </xf>
    <xf numFmtId="0" fontId="0" fillId="0" borderId="0" xfId="0" applyAlignment="1">
      <alignment horizontal="left" indent="1"/>
    </xf>
    <xf numFmtId="3" fontId="0" fillId="0" borderId="0" xfId="0" applyNumberFormat="1"/>
    <xf numFmtId="0" fontId="2" fillId="9" borderId="33" xfId="0" applyFont="1" applyFill="1" applyBorder="1" applyAlignment="1">
      <alignment vertical="center"/>
    </xf>
    <xf numFmtId="3" fontId="2" fillId="9" borderId="34" xfId="0" applyNumberFormat="1" applyFont="1" applyFill="1" applyBorder="1" applyAlignment="1">
      <alignment horizontal="center" vertical="center"/>
    </xf>
    <xf numFmtId="3" fontId="2" fillId="9" borderId="35" xfId="0" applyNumberFormat="1" applyFont="1" applyFill="1" applyBorder="1" applyAlignment="1">
      <alignment horizontal="center" vertical="center"/>
    </xf>
    <xf numFmtId="0" fontId="15" fillId="0" borderId="0" xfId="0" applyFont="1"/>
    <xf numFmtId="169" fontId="0" fillId="0" borderId="0" xfId="0" applyNumberFormat="1"/>
    <xf numFmtId="169" fontId="0" fillId="0" borderId="0" xfId="0" applyNumberFormat="1" applyAlignment="1">
      <alignment horizontal="center"/>
    </xf>
    <xf numFmtId="170" fontId="0" fillId="0" borderId="0" xfId="0" applyNumberFormat="1"/>
    <xf numFmtId="170" fontId="5" fillId="0" borderId="0" xfId="0" applyNumberFormat="1" applyFont="1"/>
    <xf numFmtId="170" fontId="9" fillId="0" borderId="0" xfId="0" applyNumberFormat="1" applyFont="1"/>
    <xf numFmtId="170" fontId="9" fillId="0" borderId="0" xfId="0" applyNumberFormat="1" applyFont="1" applyAlignment="1">
      <alignment horizontal="center"/>
    </xf>
    <xf numFmtId="170" fontId="0" fillId="0" borderId="0" xfId="0" applyNumberFormat="1" applyAlignment="1">
      <alignment horizontal="center"/>
    </xf>
    <xf numFmtId="0" fontId="0" fillId="0" borderId="0" xfId="0" applyAlignment="1">
      <alignment horizontal="center" vertical="center"/>
    </xf>
    <xf numFmtId="0" fontId="9" fillId="0" borderId="0" xfId="0" applyFont="1" applyAlignment="1">
      <alignment horizontal="center" vertical="center"/>
    </xf>
    <xf numFmtId="0" fontId="2" fillId="11" borderId="1" xfId="0" applyFont="1" applyFill="1" applyBorder="1" applyAlignment="1">
      <alignment vertical="center"/>
    </xf>
    <xf numFmtId="0" fontId="2" fillId="11" borderId="37" xfId="0" applyFont="1" applyFill="1" applyBorder="1" applyAlignment="1">
      <alignment horizontal="center" vertical="center" wrapText="1"/>
    </xf>
    <xf numFmtId="0" fontId="2" fillId="11" borderId="38" xfId="0" applyFont="1" applyFill="1" applyBorder="1" applyAlignment="1">
      <alignment horizontal="center" vertical="center" wrapText="1"/>
    </xf>
    <xf numFmtId="0" fontId="2" fillId="11" borderId="33" xfId="0" applyFont="1" applyFill="1" applyBorder="1" applyAlignment="1">
      <alignment vertical="center"/>
    </xf>
    <xf numFmtId="0" fontId="2" fillId="11" borderId="34" xfId="0" applyFont="1" applyFill="1" applyBorder="1" applyAlignment="1">
      <alignment horizontal="center" vertical="center"/>
    </xf>
    <xf numFmtId="0" fontId="2" fillId="11" borderId="39" xfId="0" applyFont="1" applyFill="1" applyBorder="1" applyAlignment="1">
      <alignment horizontal="center" vertical="center"/>
    </xf>
    <xf numFmtId="0" fontId="12" fillId="11" borderId="39" xfId="0" applyFont="1" applyFill="1" applyBorder="1" applyAlignment="1">
      <alignment horizontal="center" vertical="center" wrapText="1"/>
    </xf>
    <xf numFmtId="0" fontId="12" fillId="11" borderId="35" xfId="0" applyFont="1" applyFill="1" applyBorder="1" applyAlignment="1">
      <alignment horizontal="center" vertical="center" wrapText="1"/>
    </xf>
    <xf numFmtId="0" fontId="0" fillId="0" borderId="34" xfId="0" applyBorder="1"/>
    <xf numFmtId="0" fontId="9" fillId="0" borderId="40" xfId="0" applyFont="1" applyBorder="1" applyAlignment="1">
      <alignment horizontal="left" vertical="top"/>
    </xf>
    <xf numFmtId="3" fontId="9" fillId="0" borderId="41" xfId="0" applyNumberFormat="1" applyFont="1" applyBorder="1" applyAlignment="1">
      <alignment horizontal="center" vertical="center"/>
    </xf>
    <xf numFmtId="3" fontId="9" fillId="0" borderId="0" xfId="0" applyNumberFormat="1" applyFont="1" applyAlignment="1">
      <alignment horizontal="center" vertical="center"/>
    </xf>
    <xf numFmtId="3" fontId="9" fillId="0" borderId="32" xfId="0" applyNumberFormat="1" applyFont="1" applyBorder="1" applyAlignment="1">
      <alignment horizontal="center" vertical="center"/>
    </xf>
    <xf numFmtId="168" fontId="12" fillId="4" borderId="40" xfId="0" applyNumberFormat="1" applyFont="1" applyFill="1" applyBorder="1" applyAlignment="1">
      <alignment horizontal="right"/>
    </xf>
    <xf numFmtId="3" fontId="12" fillId="4" borderId="41" xfId="0" applyNumberFormat="1" applyFont="1" applyFill="1" applyBorder="1" applyAlignment="1">
      <alignment horizontal="center" vertical="center"/>
    </xf>
    <xf numFmtId="3" fontId="12" fillId="4" borderId="32" xfId="0" applyNumberFormat="1" applyFont="1" applyFill="1" applyBorder="1" applyAlignment="1">
      <alignment horizontal="center" vertical="center"/>
    </xf>
    <xf numFmtId="3" fontId="12" fillId="11" borderId="34" xfId="0" applyNumberFormat="1" applyFont="1" applyFill="1" applyBorder="1" applyAlignment="1">
      <alignment horizontal="center" vertical="center"/>
    </xf>
    <xf numFmtId="3" fontId="12" fillId="11" borderId="34" xfId="0" applyNumberFormat="1" applyFont="1" applyFill="1" applyBorder="1" applyAlignment="1">
      <alignment horizontal="center" vertical="center" wrapText="1"/>
    </xf>
    <xf numFmtId="3" fontId="12" fillId="11" borderId="42" xfId="0" applyNumberFormat="1" applyFont="1" applyFill="1" applyBorder="1" applyAlignment="1">
      <alignment horizontal="center" vertical="center" wrapText="1"/>
    </xf>
    <xf numFmtId="3" fontId="9" fillId="0" borderId="41" xfId="0" applyNumberFormat="1" applyFont="1" applyBorder="1" applyAlignment="1">
      <alignment horizontal="center"/>
    </xf>
    <xf numFmtId="0" fontId="16" fillId="0" borderId="0" xfId="0" applyFont="1"/>
    <xf numFmtId="0" fontId="9" fillId="0" borderId="41" xfId="0" applyFont="1" applyBorder="1"/>
    <xf numFmtId="0" fontId="17" fillId="0" borderId="0" xfId="0" applyFont="1"/>
    <xf numFmtId="3" fontId="12" fillId="4" borderId="43" xfId="0" applyNumberFormat="1" applyFont="1" applyFill="1" applyBorder="1" applyAlignment="1">
      <alignment horizontal="center" vertical="center"/>
    </xf>
    <xf numFmtId="3" fontId="9" fillId="12" borderId="34" xfId="0" applyNumberFormat="1" applyFont="1" applyFill="1" applyBorder="1" applyAlignment="1">
      <alignment horizontal="center" vertical="center"/>
    </xf>
    <xf numFmtId="3" fontId="9" fillId="12" borderId="42" xfId="0" applyNumberFormat="1" applyFont="1" applyFill="1" applyBorder="1" applyAlignment="1">
      <alignment horizontal="center" vertical="center"/>
    </xf>
    <xf numFmtId="168" fontId="4" fillId="4" borderId="40" xfId="0" applyNumberFormat="1" applyFont="1" applyFill="1" applyBorder="1" applyAlignment="1">
      <alignment horizontal="right"/>
    </xf>
    <xf numFmtId="0" fontId="18" fillId="0" borderId="0" xfId="0" applyFont="1"/>
    <xf numFmtId="0" fontId="5" fillId="0" borderId="0" xfId="0" applyFont="1"/>
    <xf numFmtId="0" fontId="2" fillId="11" borderId="44" xfId="0" applyFont="1" applyFill="1" applyBorder="1" applyAlignment="1">
      <alignment horizontal="right" vertical="center"/>
    </xf>
    <xf numFmtId="3" fontId="2" fillId="12" borderId="45" xfId="0" applyNumberFormat="1" applyFont="1" applyFill="1" applyBorder="1" applyAlignment="1">
      <alignment horizontal="center" vertical="center"/>
    </xf>
    <xf numFmtId="3" fontId="2" fillId="12" borderId="46" xfId="0" applyNumberFormat="1" applyFont="1" applyFill="1" applyBorder="1" applyAlignment="1">
      <alignment horizontal="center" vertical="center"/>
    </xf>
    <xf numFmtId="0" fontId="19" fillId="0" borderId="0" xfId="0" applyFont="1" applyAlignment="1">
      <alignment horizontal="center"/>
    </xf>
    <xf numFmtId="0" fontId="20" fillId="0" borderId="18" xfId="0" applyFont="1" applyBorder="1"/>
    <xf numFmtId="0" fontId="21" fillId="0" borderId="0" xfId="0" applyFont="1"/>
    <xf numFmtId="0" fontId="21" fillId="0" borderId="0" xfId="0" applyFont="1" applyAlignment="1">
      <alignment horizontal="center" vertical="center"/>
    </xf>
    <xf numFmtId="0" fontId="21" fillId="0" borderId="0" xfId="0" applyFont="1" applyAlignment="1">
      <alignment vertical="center"/>
    </xf>
    <xf numFmtId="0" fontId="5" fillId="0" borderId="0" xfId="0" applyFont="1" applyAlignment="1">
      <alignment horizontal="center" vertical="center" wrapText="1"/>
    </xf>
    <xf numFmtId="0" fontId="5" fillId="0" borderId="0" xfId="0" quotePrefix="1" applyFont="1"/>
    <xf numFmtId="0" fontId="5" fillId="0" borderId="0" xfId="0" applyFont="1" applyAlignment="1">
      <alignment horizontal="center" vertical="center"/>
    </xf>
    <xf numFmtId="0" fontId="5" fillId="0" borderId="0" xfId="0" applyFont="1" applyAlignment="1">
      <alignment vertical="center"/>
    </xf>
    <xf numFmtId="0" fontId="0" fillId="0" borderId="0" xfId="0" applyAlignment="1">
      <alignment vertical="center"/>
    </xf>
    <xf numFmtId="0" fontId="5" fillId="13" borderId="1" xfId="5" applyFont="1" applyFill="1" applyBorder="1"/>
    <xf numFmtId="0" fontId="5" fillId="13" borderId="28" xfId="5" applyFont="1" applyFill="1" applyBorder="1" applyAlignment="1">
      <alignment horizontal="center"/>
    </xf>
    <xf numFmtId="0" fontId="2" fillId="13" borderId="18" xfId="5" applyFont="1" applyFill="1" applyBorder="1" applyAlignment="1">
      <alignment horizontal="center"/>
    </xf>
    <xf numFmtId="0" fontId="2" fillId="13" borderId="18" xfId="5" quotePrefix="1" applyFont="1" applyFill="1" applyBorder="1" applyAlignment="1">
      <alignment horizontal="center"/>
    </xf>
    <xf numFmtId="0" fontId="2" fillId="13" borderId="28" xfId="5" applyFont="1" applyFill="1" applyBorder="1" applyAlignment="1">
      <alignment horizontal="center"/>
    </xf>
    <xf numFmtId="0" fontId="2" fillId="13" borderId="19" xfId="5" quotePrefix="1" applyFont="1" applyFill="1" applyBorder="1" applyAlignment="1">
      <alignment horizontal="center"/>
    </xf>
    <xf numFmtId="3" fontId="2" fillId="13" borderId="18" xfId="5" applyNumberFormat="1" applyFont="1" applyFill="1" applyBorder="1" applyAlignment="1">
      <alignment horizontal="center"/>
    </xf>
    <xf numFmtId="3" fontId="2" fillId="13" borderId="18" xfId="5" quotePrefix="1" applyNumberFormat="1" applyFont="1" applyFill="1" applyBorder="1" applyAlignment="1">
      <alignment horizontal="center"/>
    </xf>
    <xf numFmtId="3" fontId="2" fillId="13" borderId="28" xfId="5" applyNumberFormat="1" applyFont="1" applyFill="1" applyBorder="1" applyAlignment="1">
      <alignment horizontal="center"/>
    </xf>
    <xf numFmtId="3" fontId="2" fillId="13" borderId="19" xfId="5" quotePrefix="1" applyNumberFormat="1" applyFont="1" applyFill="1" applyBorder="1" applyAlignment="1">
      <alignment horizontal="center"/>
    </xf>
    <xf numFmtId="3" fontId="2" fillId="13" borderId="16" xfId="5" applyNumberFormat="1" applyFont="1" applyFill="1" applyBorder="1" applyAlignment="1">
      <alignment horizontal="center" vertical="center"/>
    </xf>
    <xf numFmtId="3" fontId="2" fillId="13" borderId="17" xfId="5" quotePrefix="1" applyNumberFormat="1" applyFont="1" applyFill="1" applyBorder="1" applyAlignment="1">
      <alignment horizontal="center" vertical="center"/>
    </xf>
    <xf numFmtId="3" fontId="2" fillId="13" borderId="18" xfId="5" applyNumberFormat="1" applyFont="1" applyFill="1" applyBorder="1" applyAlignment="1">
      <alignment horizontal="center" vertical="center"/>
    </xf>
    <xf numFmtId="3" fontId="2" fillId="13" borderId="18" xfId="5" quotePrefix="1" applyNumberFormat="1" applyFont="1" applyFill="1" applyBorder="1" applyAlignment="1">
      <alignment horizontal="center" vertical="center"/>
    </xf>
    <xf numFmtId="3" fontId="2" fillId="13" borderId="16" xfId="5" applyNumberFormat="1" applyFont="1" applyFill="1" applyBorder="1" applyAlignment="1">
      <alignment horizontal="center"/>
    </xf>
    <xf numFmtId="3" fontId="2" fillId="13" borderId="17" xfId="5" quotePrefix="1" applyNumberFormat="1" applyFont="1" applyFill="1" applyBorder="1" applyAlignment="1">
      <alignment horizontal="center"/>
    </xf>
    <xf numFmtId="3" fontId="2" fillId="13" borderId="19" xfId="5" quotePrefix="1" applyNumberFormat="1" applyFont="1" applyFill="1" applyBorder="1" applyAlignment="1">
      <alignment horizontal="center" vertical="center"/>
    </xf>
    <xf numFmtId="0" fontId="2" fillId="13" borderId="4" xfId="5" applyFont="1" applyFill="1" applyBorder="1"/>
    <xf numFmtId="168" fontId="9" fillId="8" borderId="0" xfId="7" applyNumberFormat="1" applyFont="1" applyFill="1" applyBorder="1"/>
    <xf numFmtId="168" fontId="9" fillId="8" borderId="4" xfId="7" applyNumberFormat="1" applyFont="1" applyFill="1" applyBorder="1"/>
    <xf numFmtId="168" fontId="9" fillId="8" borderId="5" xfId="7" applyNumberFormat="1" applyFont="1" applyFill="1" applyBorder="1"/>
    <xf numFmtId="3" fontId="9" fillId="8" borderId="22" xfId="7" applyNumberFormat="1" applyFont="1" applyFill="1" applyBorder="1" applyAlignment="1">
      <alignment horizontal="center" vertical="center"/>
    </xf>
    <xf numFmtId="3" fontId="9" fillId="8" borderId="21" xfId="7" applyNumberFormat="1" applyFont="1" applyFill="1" applyBorder="1" applyAlignment="1">
      <alignment horizontal="center" vertical="center"/>
    </xf>
    <xf numFmtId="3" fontId="9" fillId="8" borderId="0" xfId="7" applyNumberFormat="1" applyFont="1" applyFill="1" applyBorder="1" applyAlignment="1">
      <alignment horizontal="center" vertical="center"/>
    </xf>
    <xf numFmtId="3" fontId="9" fillId="8" borderId="22" xfId="5" applyNumberFormat="1" applyFont="1" applyFill="1" applyBorder="1" applyAlignment="1">
      <alignment horizontal="center" vertical="center"/>
    </xf>
    <xf numFmtId="3" fontId="9" fillId="8" borderId="21" xfId="5" applyNumberFormat="1" applyFont="1" applyFill="1" applyBorder="1" applyAlignment="1">
      <alignment horizontal="center" vertical="center"/>
    </xf>
    <xf numFmtId="3" fontId="9" fillId="8" borderId="22" xfId="7" applyNumberFormat="1" applyFont="1" applyFill="1" applyBorder="1" applyAlignment="1">
      <alignment horizontal="center"/>
    </xf>
    <xf numFmtId="3" fontId="9" fillId="8" borderId="21" xfId="7" applyNumberFormat="1" applyFont="1" applyFill="1" applyBorder="1" applyAlignment="1">
      <alignment horizontal="center"/>
    </xf>
    <xf numFmtId="3" fontId="1" fillId="8" borderId="22" xfId="5" applyNumberFormat="1" applyFont="1" applyFill="1" applyBorder="1" applyAlignment="1">
      <alignment horizontal="center" vertical="center"/>
    </xf>
    <xf numFmtId="3" fontId="1" fillId="8" borderId="0" xfId="7" applyNumberFormat="1" applyFont="1" applyFill="1" applyBorder="1" applyAlignment="1">
      <alignment horizontal="center" vertical="center"/>
    </xf>
    <xf numFmtId="3" fontId="1" fillId="8" borderId="5" xfId="7" applyNumberFormat="1" applyFont="1" applyFill="1" applyBorder="1" applyAlignment="1">
      <alignment horizontal="center" vertical="center"/>
    </xf>
    <xf numFmtId="168" fontId="9" fillId="0" borderId="0" xfId="7" applyNumberFormat="1" applyFont="1" applyFill="1" applyBorder="1"/>
    <xf numFmtId="168" fontId="9" fillId="0" borderId="4" xfId="7" applyNumberFormat="1" applyFont="1" applyFill="1" applyBorder="1"/>
    <xf numFmtId="168" fontId="9" fillId="0" borderId="5" xfId="7" applyNumberFormat="1" applyFont="1" applyFill="1" applyBorder="1"/>
    <xf numFmtId="3" fontId="9" fillId="0" borderId="22" xfId="7" applyNumberFormat="1" applyFont="1" applyFill="1" applyBorder="1" applyAlignment="1">
      <alignment horizontal="center" vertical="center"/>
    </xf>
    <xf numFmtId="3" fontId="9" fillId="0" borderId="21" xfId="7" applyNumberFormat="1" applyFont="1" applyFill="1" applyBorder="1" applyAlignment="1">
      <alignment horizontal="center" vertical="center"/>
    </xf>
    <xf numFmtId="3" fontId="9" fillId="0" borderId="0" xfId="7" applyNumberFormat="1" applyFont="1" applyFill="1" applyBorder="1" applyAlignment="1">
      <alignment horizontal="center" vertical="center"/>
    </xf>
    <xf numFmtId="3" fontId="9" fillId="0" borderId="22" xfId="5" applyNumberFormat="1" applyFont="1" applyBorder="1" applyAlignment="1">
      <alignment horizontal="center" vertical="center"/>
    </xf>
    <xf numFmtId="3" fontId="9" fillId="0" borderId="21" xfId="5" applyNumberFormat="1" applyFont="1" applyBorder="1" applyAlignment="1">
      <alignment horizontal="center" vertical="center"/>
    </xf>
    <xf numFmtId="3" fontId="9" fillId="0" borderId="22" xfId="7" applyNumberFormat="1" applyFont="1" applyFill="1" applyBorder="1" applyAlignment="1">
      <alignment horizontal="center"/>
    </xf>
    <xf numFmtId="3" fontId="9" fillId="0" borderId="21" xfId="7" applyNumberFormat="1" applyFont="1" applyFill="1" applyBorder="1" applyAlignment="1">
      <alignment horizontal="center"/>
    </xf>
    <xf numFmtId="3" fontId="1" fillId="0" borderId="22" xfId="5" applyNumberFormat="1" applyFont="1" applyBorder="1" applyAlignment="1">
      <alignment horizontal="center" vertical="center"/>
    </xf>
    <xf numFmtId="3" fontId="1" fillId="0" borderId="0" xfId="7" applyNumberFormat="1" applyFont="1" applyFill="1" applyBorder="1" applyAlignment="1">
      <alignment horizontal="center" vertical="center"/>
    </xf>
    <xf numFmtId="3" fontId="1" fillId="0" borderId="5" xfId="7" applyNumberFormat="1" applyFont="1" applyFill="1" applyBorder="1" applyAlignment="1">
      <alignment horizontal="center" vertical="center"/>
    </xf>
    <xf numFmtId="168" fontId="9" fillId="8" borderId="0" xfId="7" applyNumberFormat="1" applyFont="1" applyFill="1" applyBorder="1" applyAlignment="1">
      <alignment horizontal="right"/>
    </xf>
    <xf numFmtId="0" fontId="2" fillId="13" borderId="28" xfId="5" applyFont="1" applyFill="1" applyBorder="1"/>
    <xf numFmtId="0" fontId="2" fillId="13" borderId="6" xfId="5" applyFont="1" applyFill="1" applyBorder="1"/>
    <xf numFmtId="168" fontId="2" fillId="13" borderId="10" xfId="0" applyNumberFormat="1" applyFont="1" applyFill="1" applyBorder="1"/>
    <xf numFmtId="168" fontId="2" fillId="13" borderId="9" xfId="0" applyNumberFormat="1" applyFont="1" applyFill="1" applyBorder="1"/>
    <xf numFmtId="168" fontId="2" fillId="13" borderId="11" xfId="0" applyNumberFormat="1" applyFont="1" applyFill="1" applyBorder="1"/>
    <xf numFmtId="3" fontId="2" fillId="13" borderId="24" xfId="0" applyNumberFormat="1" applyFont="1" applyFill="1" applyBorder="1" applyAlignment="1">
      <alignment horizontal="center" vertical="center"/>
    </xf>
    <xf numFmtId="3" fontId="2" fillId="13" borderId="25" xfId="0" applyNumberFormat="1" applyFont="1" applyFill="1" applyBorder="1" applyAlignment="1">
      <alignment horizontal="center" vertical="center"/>
    </xf>
    <xf numFmtId="3" fontId="2" fillId="13" borderId="26" xfId="0" applyNumberFormat="1" applyFont="1" applyFill="1" applyBorder="1" applyAlignment="1">
      <alignment horizontal="center" vertical="center"/>
    </xf>
    <xf numFmtId="3" fontId="2" fillId="13" borderId="27" xfId="0" applyNumberFormat="1" applyFont="1" applyFill="1" applyBorder="1" applyAlignment="1">
      <alignment horizontal="center" vertical="center"/>
    </xf>
    <xf numFmtId="0" fontId="22" fillId="0" borderId="0" xfId="8" applyFont="1"/>
    <xf numFmtId="0" fontId="22" fillId="0" borderId="0" xfId="8" applyFont="1" applyAlignment="1">
      <alignment vertical="center"/>
    </xf>
    <xf numFmtId="0" fontId="22" fillId="0" borderId="0" xfId="5" applyFont="1"/>
    <xf numFmtId="168" fontId="22" fillId="0" borderId="0" xfId="5" applyNumberFormat="1" applyFont="1"/>
    <xf numFmtId="168" fontId="22" fillId="0" borderId="0" xfId="5" applyNumberFormat="1" applyFont="1" applyAlignment="1">
      <alignment horizontal="center" vertical="center"/>
    </xf>
    <xf numFmtId="0" fontId="23" fillId="0" borderId="0" xfId="5" applyFont="1"/>
    <xf numFmtId="3" fontId="2" fillId="13" borderId="48" xfId="5" applyNumberFormat="1" applyFont="1" applyFill="1" applyBorder="1" applyAlignment="1">
      <alignment horizontal="center" vertical="center"/>
    </xf>
    <xf numFmtId="3" fontId="2" fillId="13" borderId="49" xfId="5" applyNumberFormat="1" applyFont="1" applyFill="1" applyBorder="1" applyAlignment="1">
      <alignment horizontal="center" vertical="center"/>
    </xf>
    <xf numFmtId="3" fontId="2" fillId="13" borderId="50" xfId="5" quotePrefix="1" applyNumberFormat="1" applyFont="1" applyFill="1" applyBorder="1" applyAlignment="1">
      <alignment horizontal="center" vertical="center"/>
    </xf>
    <xf numFmtId="0" fontId="2" fillId="13" borderId="4" xfId="0" applyFont="1" applyFill="1" applyBorder="1" applyAlignment="1">
      <alignment horizontal="center" vertical="center"/>
    </xf>
    <xf numFmtId="167" fontId="9" fillId="8" borderId="39" xfId="1" applyNumberFormat="1" applyFont="1" applyFill="1" applyBorder="1" applyAlignment="1">
      <alignment horizontal="center" vertical="center"/>
    </xf>
    <xf numFmtId="167" fontId="9" fillId="8" borderId="32" xfId="1" applyNumberFormat="1" applyFont="1" applyFill="1" applyBorder="1" applyAlignment="1">
      <alignment horizontal="center" vertical="center"/>
    </xf>
    <xf numFmtId="167" fontId="9" fillId="0" borderId="41" xfId="1" applyNumberFormat="1" applyFont="1" applyBorder="1" applyAlignment="1">
      <alignment horizontal="center" vertical="center"/>
    </xf>
    <xf numFmtId="167" fontId="9" fillId="0" borderId="32" xfId="1" applyNumberFormat="1" applyFont="1" applyBorder="1" applyAlignment="1">
      <alignment horizontal="center" vertical="center"/>
    </xf>
    <xf numFmtId="167" fontId="9" fillId="8" borderId="41" xfId="1" applyNumberFormat="1" applyFont="1" applyFill="1" applyBorder="1" applyAlignment="1">
      <alignment horizontal="center" vertical="center"/>
    </xf>
    <xf numFmtId="167" fontId="1" fillId="8" borderId="41" xfId="1" applyNumberFormat="1" applyFont="1" applyFill="1" applyBorder="1" applyAlignment="1">
      <alignment horizontal="center" vertical="center"/>
    </xf>
    <xf numFmtId="167" fontId="1" fillId="8" borderId="32" xfId="1" applyNumberFormat="1" applyFont="1" applyFill="1" applyBorder="1" applyAlignment="1">
      <alignment horizontal="center" vertical="center"/>
    </xf>
    <xf numFmtId="0" fontId="2" fillId="13" borderId="6" xfId="0" applyFont="1" applyFill="1" applyBorder="1" applyAlignment="1">
      <alignment horizontal="center" vertical="center"/>
    </xf>
    <xf numFmtId="167" fontId="1" fillId="0" borderId="51" xfId="1" applyNumberFormat="1" applyFont="1" applyFill="1" applyBorder="1" applyAlignment="1">
      <alignment horizontal="center" vertical="center"/>
    </xf>
    <xf numFmtId="167" fontId="9" fillId="0" borderId="36" xfId="1" applyNumberFormat="1" applyFont="1" applyBorder="1" applyAlignment="1">
      <alignment horizontal="center" vertical="center"/>
    </xf>
    <xf numFmtId="0" fontId="5" fillId="13" borderId="1" xfId="6" applyFont="1" applyFill="1" applyBorder="1"/>
    <xf numFmtId="0" fontId="5" fillId="13" borderId="2" xfId="6" applyFont="1" applyFill="1" applyBorder="1"/>
    <xf numFmtId="0" fontId="5" fillId="13" borderId="28" xfId="6" applyFont="1" applyFill="1" applyBorder="1" applyAlignment="1">
      <alignment horizontal="center"/>
    </xf>
    <xf numFmtId="0" fontId="5" fillId="13" borderId="18" xfId="6" applyFont="1" applyFill="1" applyBorder="1" applyAlignment="1">
      <alignment horizontal="center"/>
    </xf>
    <xf numFmtId="0" fontId="0" fillId="0" borderId="18" xfId="0" applyBorder="1"/>
    <xf numFmtId="0" fontId="2" fillId="13" borderId="16" xfId="6" applyFont="1" applyFill="1" applyBorder="1" applyAlignment="1">
      <alignment horizontal="center"/>
    </xf>
    <xf numFmtId="0" fontId="2" fillId="13" borderId="17" xfId="6" quotePrefix="1" applyFont="1" applyFill="1" applyBorder="1" applyAlignment="1">
      <alignment horizontal="center"/>
    </xf>
    <xf numFmtId="0" fontId="2" fillId="13" borderId="16" xfId="6" applyFont="1" applyFill="1" applyBorder="1" applyAlignment="1">
      <alignment horizontal="center" vertical="center"/>
    </xf>
    <xf numFmtId="0" fontId="2" fillId="13" borderId="18" xfId="6" applyFont="1" applyFill="1" applyBorder="1" applyAlignment="1">
      <alignment horizontal="center" vertical="center"/>
    </xf>
    <xf numFmtId="0" fontId="2" fillId="13" borderId="18" xfId="6" quotePrefix="1" applyFont="1" applyFill="1" applyBorder="1" applyAlignment="1">
      <alignment horizontal="center"/>
    </xf>
    <xf numFmtId="0" fontId="2" fillId="13" borderId="19" xfId="6" quotePrefix="1" applyFont="1" applyFill="1" applyBorder="1" applyAlignment="1">
      <alignment horizontal="center"/>
    </xf>
    <xf numFmtId="0" fontId="2" fillId="13" borderId="4" xfId="6" applyFont="1" applyFill="1" applyBorder="1" applyAlignment="1">
      <alignment horizontal="left"/>
    </xf>
    <xf numFmtId="0" fontId="2" fillId="13" borderId="0" xfId="6" applyFont="1" applyFill="1" applyAlignment="1">
      <alignment horizontal="left"/>
    </xf>
    <xf numFmtId="167" fontId="9" fillId="8" borderId="22" xfId="9" applyNumberFormat="1" applyFont="1" applyFill="1" applyBorder="1" applyAlignment="1">
      <alignment horizontal="center"/>
    </xf>
    <xf numFmtId="167" fontId="9" fillId="8" borderId="21" xfId="9" applyNumberFormat="1" applyFont="1" applyFill="1" applyBorder="1" applyAlignment="1">
      <alignment horizontal="center"/>
    </xf>
    <xf numFmtId="167" fontId="9" fillId="8" borderId="22" xfId="9" applyNumberFormat="1" applyFont="1" applyFill="1" applyBorder="1" applyAlignment="1">
      <alignment horizontal="center" vertical="center"/>
    </xf>
    <xf numFmtId="167" fontId="9" fillId="8" borderId="0" xfId="9" applyNumberFormat="1" applyFont="1" applyFill="1" applyBorder="1" applyAlignment="1">
      <alignment horizontal="center" vertical="center"/>
    </xf>
    <xf numFmtId="167" fontId="9" fillId="8" borderId="0" xfId="9" applyNumberFormat="1" applyFont="1" applyFill="1" applyBorder="1" applyAlignment="1">
      <alignment horizontal="center"/>
    </xf>
    <xf numFmtId="167" fontId="1" fillId="8" borderId="0" xfId="9" applyNumberFormat="1" applyFont="1" applyFill="1" applyBorder="1" applyAlignment="1">
      <alignment horizontal="center" vertical="center"/>
    </xf>
    <xf numFmtId="167" fontId="1" fillId="8" borderId="5" xfId="9" applyNumberFormat="1" applyFont="1" applyFill="1" applyBorder="1" applyAlignment="1">
      <alignment horizontal="center"/>
    </xf>
    <xf numFmtId="167" fontId="9" fillId="0" borderId="22" xfId="9" applyNumberFormat="1" applyFont="1" applyFill="1" applyBorder="1" applyAlignment="1">
      <alignment horizontal="center"/>
    </xf>
    <xf numFmtId="167" fontId="9" fillId="0" borderId="21" xfId="9" applyNumberFormat="1" applyFont="1" applyFill="1" applyBorder="1" applyAlignment="1">
      <alignment horizontal="center"/>
    </xf>
    <xf numFmtId="167" fontId="9" fillId="0" borderId="22" xfId="9" applyNumberFormat="1" applyFont="1" applyFill="1" applyBorder="1" applyAlignment="1">
      <alignment horizontal="center" vertical="center"/>
    </xf>
    <xf numFmtId="167" fontId="9" fillId="0" borderId="0" xfId="9" applyNumberFormat="1" applyFont="1" applyFill="1" applyBorder="1" applyAlignment="1">
      <alignment horizontal="center" vertical="center"/>
    </xf>
    <xf numFmtId="167" fontId="9" fillId="0" borderId="0" xfId="9" applyNumberFormat="1" applyFont="1" applyFill="1" applyBorder="1" applyAlignment="1">
      <alignment horizontal="center"/>
    </xf>
    <xf numFmtId="167" fontId="1" fillId="0" borderId="0" xfId="9" applyNumberFormat="1" applyFont="1" applyFill="1" applyBorder="1" applyAlignment="1">
      <alignment horizontal="center" vertical="center"/>
    </xf>
    <xf numFmtId="167" fontId="1" fillId="0" borderId="5" xfId="9" applyNumberFormat="1" applyFont="1" applyFill="1" applyBorder="1" applyAlignment="1">
      <alignment horizontal="center"/>
    </xf>
    <xf numFmtId="0" fontId="2" fillId="13" borderId="6" xfId="6" applyFont="1" applyFill="1" applyBorder="1" applyAlignment="1">
      <alignment horizontal="left"/>
    </xf>
    <xf numFmtId="0" fontId="2" fillId="13" borderId="7" xfId="6" applyFont="1" applyFill="1" applyBorder="1" applyAlignment="1">
      <alignment horizontal="left"/>
    </xf>
    <xf numFmtId="167" fontId="2" fillId="13" borderId="52" xfId="0" applyNumberFormat="1" applyFont="1" applyFill="1" applyBorder="1" applyAlignment="1">
      <alignment horizontal="center"/>
    </xf>
    <xf numFmtId="167" fontId="2" fillId="13" borderId="7" xfId="0" applyNumberFormat="1" applyFont="1" applyFill="1" applyBorder="1" applyAlignment="1">
      <alignment horizontal="center"/>
    </xf>
    <xf numFmtId="167" fontId="2" fillId="13" borderId="53" xfId="0" applyNumberFormat="1" applyFont="1" applyFill="1" applyBorder="1" applyAlignment="1">
      <alignment horizontal="center"/>
    </xf>
    <xf numFmtId="167" fontId="2" fillId="13" borderId="7" xfId="0" applyNumberFormat="1" applyFont="1" applyFill="1" applyBorder="1" applyAlignment="1">
      <alignment horizontal="center" vertical="center"/>
    </xf>
    <xf numFmtId="167" fontId="2" fillId="13" borderId="8" xfId="0" applyNumberFormat="1" applyFont="1" applyFill="1" applyBorder="1" applyAlignment="1">
      <alignment horizontal="center"/>
    </xf>
    <xf numFmtId="0" fontId="27" fillId="14" borderId="54" xfId="10" applyFont="1" applyFill="1" applyBorder="1" applyAlignment="1">
      <alignment vertical="top" wrapText="1" readingOrder="1"/>
    </xf>
    <xf numFmtId="0" fontId="27" fillId="14" borderId="57" xfId="10" applyFont="1" applyFill="1" applyBorder="1" applyAlignment="1">
      <alignment horizontal="center" vertical="top" wrapText="1" readingOrder="1"/>
    </xf>
    <xf numFmtId="0" fontId="27" fillId="14" borderId="58" xfId="10" applyFont="1" applyFill="1" applyBorder="1" applyAlignment="1">
      <alignment horizontal="center" vertical="top" wrapText="1" readingOrder="1"/>
    </xf>
    <xf numFmtId="4" fontId="2" fillId="15" borderId="62" xfId="10" applyNumberFormat="1" applyFont="1" applyFill="1" applyBorder="1" applyAlignment="1">
      <alignment horizontal="center" vertical="top" wrapText="1" readingOrder="1"/>
    </xf>
    <xf numFmtId="171" fontId="2" fillId="15" borderId="62" xfId="10" applyNumberFormat="1" applyFont="1" applyFill="1" applyBorder="1" applyAlignment="1">
      <alignment horizontal="center" vertical="top" wrapText="1" readingOrder="1"/>
    </xf>
    <xf numFmtId="171" fontId="2" fillId="15" borderId="63" xfId="10" applyNumberFormat="1" applyFont="1" applyFill="1" applyBorder="1" applyAlignment="1">
      <alignment horizontal="center" vertical="top" wrapText="1" readingOrder="1"/>
    </xf>
    <xf numFmtId="0" fontId="13" fillId="16" borderId="64" xfId="10" applyFill="1" applyBorder="1" applyAlignment="1">
      <alignment vertical="top" wrapText="1" readingOrder="1"/>
    </xf>
    <xf numFmtId="0" fontId="0" fillId="0" borderId="67" xfId="10" applyFont="1" applyBorder="1" applyAlignment="1">
      <alignment horizontal="center" vertical="top" wrapText="1" readingOrder="1"/>
    </xf>
    <xf numFmtId="0" fontId="1" fillId="0" borderId="67" xfId="10" applyFont="1" applyBorder="1" applyAlignment="1">
      <alignment horizontal="center" vertical="top" wrapText="1" readingOrder="1"/>
    </xf>
    <xf numFmtId="171" fontId="1" fillId="0" borderId="68" xfId="10" applyNumberFormat="1" applyFont="1" applyBorder="1" applyAlignment="1">
      <alignment horizontal="center" vertical="top" wrapText="1" readingOrder="1"/>
    </xf>
    <xf numFmtId="0" fontId="13" fillId="17" borderId="64" xfId="10" applyFill="1" applyBorder="1" applyAlignment="1">
      <alignment vertical="top" wrapText="1" readingOrder="1"/>
    </xf>
    <xf numFmtId="4" fontId="1" fillId="18" borderId="67" xfId="10" applyNumberFormat="1" applyFont="1" applyFill="1" applyBorder="1" applyAlignment="1">
      <alignment horizontal="center" vertical="top" wrapText="1" readingOrder="1"/>
    </xf>
    <xf numFmtId="171" fontId="1" fillId="18" borderId="67" xfId="10" applyNumberFormat="1" applyFont="1" applyFill="1" applyBorder="1" applyAlignment="1">
      <alignment horizontal="center" vertical="top" wrapText="1" readingOrder="1"/>
    </xf>
    <xf numFmtId="171" fontId="1" fillId="18" borderId="68" xfId="10" applyNumberFormat="1" applyFont="1" applyFill="1" applyBorder="1" applyAlignment="1">
      <alignment horizontal="center" vertical="top" wrapText="1" readingOrder="1"/>
    </xf>
    <xf numFmtId="0" fontId="13" fillId="16" borderId="69" xfId="10" applyFill="1" applyBorder="1" applyAlignment="1">
      <alignment vertical="top" wrapText="1" readingOrder="1"/>
    </xf>
    <xf numFmtId="0" fontId="1" fillId="0" borderId="72" xfId="10" applyFont="1" applyBorder="1" applyAlignment="1">
      <alignment horizontal="center" vertical="top" wrapText="1" readingOrder="1"/>
    </xf>
    <xf numFmtId="171" fontId="1" fillId="0" borderId="72" xfId="10" applyNumberFormat="1" applyFont="1" applyBorder="1" applyAlignment="1">
      <alignment horizontal="center" vertical="top" wrapText="1" readingOrder="1"/>
    </xf>
    <xf numFmtId="171" fontId="1" fillId="0" borderId="73" xfId="10" applyNumberFormat="1" applyFont="1" applyBorder="1" applyAlignment="1">
      <alignment horizontal="center" vertical="top" wrapText="1" readingOrder="1"/>
    </xf>
    <xf numFmtId="4" fontId="2" fillId="15" borderId="62" xfId="10" applyNumberFormat="1" applyFont="1" applyFill="1" applyBorder="1" applyAlignment="1">
      <alignment horizontal="right" vertical="top" wrapText="1" readingOrder="1"/>
    </xf>
    <xf numFmtId="4" fontId="1" fillId="20" borderId="67" xfId="10" applyNumberFormat="1" applyFont="1" applyFill="1" applyBorder="1" applyAlignment="1">
      <alignment horizontal="center" vertical="top" wrapText="1" readingOrder="1"/>
    </xf>
    <xf numFmtId="171" fontId="1" fillId="20" borderId="67" xfId="10" applyNumberFormat="1" applyFont="1" applyFill="1" applyBorder="1" applyAlignment="1">
      <alignment horizontal="center" vertical="top" wrapText="1" readingOrder="1"/>
    </xf>
    <xf numFmtId="171" fontId="1" fillId="20" borderId="68" xfId="10" applyNumberFormat="1" applyFont="1" applyFill="1" applyBorder="1" applyAlignment="1">
      <alignment horizontal="center" vertical="top" wrapText="1" readingOrder="1"/>
    </xf>
    <xf numFmtId="4" fontId="1" fillId="0" borderId="67" xfId="10" applyNumberFormat="1" applyFont="1" applyBorder="1" applyAlignment="1">
      <alignment horizontal="center" vertical="top" wrapText="1" readingOrder="1"/>
    </xf>
    <xf numFmtId="171" fontId="1" fillId="0" borderId="67" xfId="10" applyNumberFormat="1" applyFont="1" applyBorder="1" applyAlignment="1">
      <alignment horizontal="center" vertical="top" wrapText="1" readingOrder="1"/>
    </xf>
    <xf numFmtId="4" fontId="1" fillId="19" borderId="67" xfId="10" applyNumberFormat="1" applyFont="1" applyFill="1" applyBorder="1" applyAlignment="1">
      <alignment horizontal="center" vertical="top" wrapText="1" readingOrder="1"/>
    </xf>
    <xf numFmtId="171" fontId="1" fillId="19" borderId="67" xfId="10" applyNumberFormat="1" applyFont="1" applyFill="1" applyBorder="1" applyAlignment="1">
      <alignment horizontal="center" vertical="top" wrapText="1" readingOrder="1"/>
    </xf>
    <xf numFmtId="171" fontId="1" fillId="19" borderId="68" xfId="10" applyNumberFormat="1" applyFont="1" applyFill="1" applyBorder="1" applyAlignment="1">
      <alignment horizontal="center" vertical="top" wrapText="1" readingOrder="1"/>
    </xf>
    <xf numFmtId="0" fontId="13" fillId="17" borderId="74" xfId="10" applyFill="1" applyBorder="1" applyAlignment="1">
      <alignment vertical="top" wrapText="1" readingOrder="1"/>
    </xf>
    <xf numFmtId="0" fontId="1" fillId="20" borderId="77" xfId="10" applyFont="1" applyFill="1" applyBorder="1" applyAlignment="1">
      <alignment horizontal="center" vertical="top" wrapText="1" readingOrder="1"/>
    </xf>
    <xf numFmtId="171" fontId="1" fillId="20" borderId="77" xfId="10" applyNumberFormat="1" applyFont="1" applyFill="1" applyBorder="1" applyAlignment="1">
      <alignment horizontal="center" vertical="top" wrapText="1" readingOrder="1"/>
    </xf>
    <xf numFmtId="171" fontId="1" fillId="20" borderId="78" xfId="10" applyNumberFormat="1" applyFont="1" applyFill="1" applyBorder="1" applyAlignment="1">
      <alignment horizontal="center" vertical="top" wrapText="1" readingOrder="1"/>
    </xf>
    <xf numFmtId="0" fontId="13" fillId="17" borderId="79" xfId="10" applyFill="1" applyBorder="1" applyAlignment="1">
      <alignment vertical="top" wrapText="1" readingOrder="1"/>
    </xf>
    <xf numFmtId="4" fontId="1" fillId="2" borderId="67" xfId="10" applyNumberFormat="1" applyFont="1" applyFill="1" applyBorder="1" applyAlignment="1">
      <alignment horizontal="center" vertical="top" wrapText="1" readingOrder="1"/>
    </xf>
    <xf numFmtId="171" fontId="0" fillId="2" borderId="82" xfId="10" applyNumberFormat="1" applyFont="1" applyFill="1" applyBorder="1" applyAlignment="1">
      <alignment horizontal="center" vertical="top" wrapText="1" readingOrder="1"/>
    </xf>
    <xf numFmtId="171" fontId="0" fillId="2" borderId="83" xfId="10" applyNumberFormat="1" applyFont="1" applyFill="1" applyBorder="1" applyAlignment="1">
      <alignment horizontal="center" vertical="top" wrapText="1" readingOrder="1"/>
    </xf>
    <xf numFmtId="0" fontId="2" fillId="15" borderId="62" xfId="10" applyFont="1" applyFill="1" applyBorder="1" applyAlignment="1">
      <alignment horizontal="center" vertical="top" wrapText="1" readingOrder="1"/>
    </xf>
    <xf numFmtId="0" fontId="13" fillId="16" borderId="84" xfId="10" applyFill="1" applyBorder="1" applyAlignment="1">
      <alignment vertical="top" wrapText="1" readingOrder="1"/>
    </xf>
    <xf numFmtId="4" fontId="2" fillId="14" borderId="57" xfId="10" applyNumberFormat="1" applyFont="1" applyFill="1" applyBorder="1" applyAlignment="1">
      <alignment horizontal="center" vertical="top" wrapText="1" readingOrder="1"/>
    </xf>
    <xf numFmtId="171" fontId="2" fillId="14" borderId="57" xfId="10" applyNumberFormat="1" applyFont="1" applyFill="1" applyBorder="1" applyAlignment="1">
      <alignment horizontal="center" vertical="top" wrapText="1" readingOrder="1"/>
    </xf>
    <xf numFmtId="171" fontId="2" fillId="14" borderId="58" xfId="10" applyNumberFormat="1" applyFont="1" applyFill="1" applyBorder="1" applyAlignment="1">
      <alignment horizontal="center" vertical="top" wrapText="1" readingOrder="1"/>
    </xf>
    <xf numFmtId="171" fontId="0" fillId="0" borderId="82" xfId="10" applyNumberFormat="1" applyFont="1" applyBorder="1" applyAlignment="1">
      <alignment horizontal="center" vertical="top" wrapText="1" readingOrder="1"/>
    </xf>
    <xf numFmtId="171" fontId="0" fillId="0" borderId="83" xfId="10" applyNumberFormat="1" applyFont="1" applyBorder="1" applyAlignment="1">
      <alignment horizontal="center" vertical="top" wrapText="1" readingOrder="1"/>
    </xf>
    <xf numFmtId="0" fontId="27" fillId="0" borderId="0" xfId="10" applyFont="1" applyAlignment="1">
      <alignment horizontal="left" vertical="top" wrapText="1" readingOrder="1"/>
    </xf>
    <xf numFmtId="0" fontId="12" fillId="0" borderId="0" xfId="10" applyFont="1" applyAlignment="1">
      <alignment horizontal="left" vertical="top" wrapText="1"/>
    </xf>
    <xf numFmtId="4" fontId="2" fillId="0" borderId="0" xfId="10" applyNumberFormat="1" applyFont="1" applyAlignment="1">
      <alignment horizontal="center" vertical="top" wrapText="1" readingOrder="1"/>
    </xf>
    <xf numFmtId="171" fontId="2" fillId="0" borderId="0" xfId="10" applyNumberFormat="1" applyFont="1" applyAlignment="1">
      <alignment horizontal="center" vertical="top" wrapText="1" readingOrder="1"/>
    </xf>
    <xf numFmtId="4" fontId="9" fillId="0" borderId="67" xfId="10" applyNumberFormat="1" applyFont="1" applyBorder="1" applyAlignment="1">
      <alignment horizontal="center" vertical="top" wrapText="1" readingOrder="1"/>
    </xf>
    <xf numFmtId="171" fontId="9" fillId="0" borderId="67" xfId="10" applyNumberFormat="1" applyFont="1" applyBorder="1" applyAlignment="1">
      <alignment horizontal="center" vertical="top" wrapText="1" readingOrder="1"/>
    </xf>
    <xf numFmtId="171" fontId="9" fillId="0" borderId="68" xfId="10" applyNumberFormat="1" applyFont="1" applyBorder="1" applyAlignment="1">
      <alignment horizontal="center" vertical="top" wrapText="1" readingOrder="1"/>
    </xf>
    <xf numFmtId="4" fontId="0" fillId="0" borderId="0" xfId="0" applyNumberFormat="1"/>
    <xf numFmtId="4" fontId="9" fillId="18" borderId="67" xfId="10" applyNumberFormat="1" applyFont="1" applyFill="1" applyBorder="1" applyAlignment="1">
      <alignment horizontal="center" vertical="top" wrapText="1" readingOrder="1"/>
    </xf>
    <xf numFmtId="171" fontId="9" fillId="18" borderId="67" xfId="10" applyNumberFormat="1" applyFont="1" applyFill="1" applyBorder="1" applyAlignment="1">
      <alignment horizontal="center" vertical="top" wrapText="1" readingOrder="1"/>
    </xf>
    <xf numFmtId="171" fontId="9" fillId="18" borderId="68" xfId="10" applyNumberFormat="1" applyFont="1" applyFill="1" applyBorder="1" applyAlignment="1">
      <alignment horizontal="center" vertical="top" wrapText="1" readingOrder="1"/>
    </xf>
    <xf numFmtId="172" fontId="0" fillId="0" borderId="0" xfId="0" applyNumberFormat="1"/>
    <xf numFmtId="0" fontId="9" fillId="0" borderId="67" xfId="10" applyFont="1" applyBorder="1" applyAlignment="1">
      <alignment horizontal="center" vertical="top" wrapText="1" readingOrder="1"/>
    </xf>
    <xf numFmtId="0" fontId="9" fillId="0" borderId="72" xfId="10" applyFont="1" applyBorder="1" applyAlignment="1">
      <alignment horizontal="center" vertical="top" wrapText="1" readingOrder="1"/>
    </xf>
    <xf numFmtId="171" fontId="9" fillId="0" borderId="72" xfId="10" applyNumberFormat="1" applyFont="1" applyBorder="1" applyAlignment="1">
      <alignment horizontal="center" vertical="top" wrapText="1" readingOrder="1"/>
    </xf>
    <xf numFmtId="171" fontId="9" fillId="0" borderId="73" xfId="10" applyNumberFormat="1" applyFont="1" applyBorder="1" applyAlignment="1">
      <alignment horizontal="center" vertical="top" wrapText="1" readingOrder="1"/>
    </xf>
    <xf numFmtId="4" fontId="9" fillId="20" borderId="67" xfId="10" applyNumberFormat="1" applyFont="1" applyFill="1" applyBorder="1" applyAlignment="1">
      <alignment horizontal="center" vertical="top" wrapText="1" readingOrder="1"/>
    </xf>
    <xf numFmtId="171" fontId="9" fillId="20" borderId="67" xfId="10" applyNumberFormat="1" applyFont="1" applyFill="1" applyBorder="1" applyAlignment="1">
      <alignment horizontal="center" vertical="top" wrapText="1" readingOrder="1"/>
    </xf>
    <xf numFmtId="171" fontId="9" fillId="20" borderId="68" xfId="10" applyNumberFormat="1" applyFont="1" applyFill="1" applyBorder="1" applyAlignment="1">
      <alignment horizontal="center" vertical="top" wrapText="1" readingOrder="1"/>
    </xf>
    <xf numFmtId="4" fontId="9" fillId="19" borderId="67" xfId="10" applyNumberFormat="1" applyFont="1" applyFill="1" applyBorder="1" applyAlignment="1">
      <alignment horizontal="center" vertical="top" wrapText="1" readingOrder="1"/>
    </xf>
    <xf numFmtId="171" fontId="9" fillId="19" borderId="67" xfId="10" applyNumberFormat="1" applyFont="1" applyFill="1" applyBorder="1" applyAlignment="1">
      <alignment horizontal="center" vertical="top" wrapText="1" readingOrder="1"/>
    </xf>
    <xf numFmtId="171" fontId="9" fillId="19" borderId="68" xfId="10" applyNumberFormat="1" applyFont="1" applyFill="1" applyBorder="1" applyAlignment="1">
      <alignment horizontal="center" vertical="top" wrapText="1" readingOrder="1"/>
    </xf>
    <xf numFmtId="0" fontId="9" fillId="20" borderId="77" xfId="10" applyFont="1" applyFill="1" applyBorder="1" applyAlignment="1">
      <alignment horizontal="center" vertical="top" wrapText="1" readingOrder="1"/>
    </xf>
    <xf numFmtId="171" fontId="9" fillId="20" borderId="77" xfId="10" applyNumberFormat="1" applyFont="1" applyFill="1" applyBorder="1" applyAlignment="1">
      <alignment horizontal="center" vertical="top" wrapText="1" readingOrder="1"/>
    </xf>
    <xf numFmtId="171" fontId="9" fillId="20" borderId="78" xfId="10" applyNumberFormat="1" applyFont="1" applyFill="1" applyBorder="1" applyAlignment="1">
      <alignment horizontal="center" vertical="top" wrapText="1" readingOrder="1"/>
    </xf>
    <xf numFmtId="0" fontId="1" fillId="0" borderId="0" xfId="0" applyFont="1"/>
    <xf numFmtId="4" fontId="3" fillId="0" borderId="0" xfId="0" applyNumberFormat="1" applyFont="1"/>
    <xf numFmtId="0" fontId="29" fillId="0" borderId="0" xfId="0" applyFont="1" applyAlignment="1">
      <alignment horizontal="right" vertical="top" wrapText="1" readingOrder="1"/>
    </xf>
    <xf numFmtId="0" fontId="4" fillId="0" borderId="0" xfId="10" applyFont="1" applyAlignment="1">
      <alignment horizontal="left" vertical="top" wrapText="1" readingOrder="1"/>
    </xf>
    <xf numFmtId="0" fontId="4" fillId="0" borderId="0" xfId="10" applyFont="1" applyAlignment="1">
      <alignment horizontal="left" vertical="top" wrapText="1"/>
    </xf>
    <xf numFmtId="4" fontId="4" fillId="0" borderId="0" xfId="10" applyNumberFormat="1" applyFont="1" applyAlignment="1">
      <alignment horizontal="center" vertical="top" wrapText="1" readingOrder="1"/>
    </xf>
    <xf numFmtId="171" fontId="4" fillId="0" borderId="0" xfId="10" applyNumberFormat="1" applyFont="1" applyAlignment="1">
      <alignment horizontal="center" vertical="top" wrapText="1" readingOrder="1"/>
    </xf>
    <xf numFmtId="0" fontId="13" fillId="17" borderId="85" xfId="10" applyFill="1" applyBorder="1" applyAlignment="1">
      <alignment vertical="top" wrapText="1" readingOrder="1"/>
    </xf>
    <xf numFmtId="0" fontId="9" fillId="20" borderId="86" xfId="10" applyFont="1" applyFill="1" applyBorder="1" applyAlignment="1">
      <alignment horizontal="center" vertical="top" wrapText="1" readingOrder="1"/>
    </xf>
    <xf numFmtId="171" fontId="9" fillId="20" borderId="86" xfId="10" applyNumberFormat="1" applyFont="1" applyFill="1" applyBorder="1" applyAlignment="1">
      <alignment horizontal="center" vertical="top" wrapText="1" readingOrder="1"/>
    </xf>
    <xf numFmtId="171" fontId="9" fillId="20" borderId="87" xfId="10" applyNumberFormat="1" applyFont="1" applyFill="1" applyBorder="1" applyAlignment="1">
      <alignment horizontal="center" vertical="top" wrapText="1" readingOrder="1"/>
    </xf>
    <xf numFmtId="4" fontId="9" fillId="0" borderId="88" xfId="10" applyNumberFormat="1" applyFont="1" applyBorder="1" applyAlignment="1">
      <alignment horizontal="center" vertical="top" wrapText="1" readingOrder="1"/>
    </xf>
    <xf numFmtId="0" fontId="9" fillId="0" borderId="88" xfId="10" applyFont="1" applyBorder="1" applyAlignment="1">
      <alignment horizontal="center" vertical="top" wrapText="1" readingOrder="1"/>
    </xf>
    <xf numFmtId="171" fontId="9" fillId="0" borderId="89" xfId="10" applyNumberFormat="1" applyFont="1" applyBorder="1" applyAlignment="1">
      <alignment horizontal="center" vertical="top" wrapText="1" readingOrder="1"/>
    </xf>
    <xf numFmtId="4" fontId="13" fillId="20" borderId="67" xfId="10" applyNumberFormat="1" applyFill="1" applyBorder="1" applyAlignment="1">
      <alignment horizontal="center" vertical="top" wrapText="1" readingOrder="1"/>
    </xf>
    <xf numFmtId="4" fontId="27" fillId="15" borderId="62" xfId="10" applyNumberFormat="1" applyFont="1" applyFill="1" applyBorder="1" applyAlignment="1">
      <alignment horizontal="center" vertical="top" wrapText="1" readingOrder="1"/>
    </xf>
    <xf numFmtId="0" fontId="27" fillId="15" borderId="62" xfId="10" applyFont="1" applyFill="1" applyBorder="1" applyAlignment="1">
      <alignment horizontal="center" vertical="top" wrapText="1" readingOrder="1"/>
    </xf>
    <xf numFmtId="171" fontId="27" fillId="15" borderId="63" xfId="10" applyNumberFormat="1" applyFont="1" applyFill="1" applyBorder="1" applyAlignment="1">
      <alignment horizontal="center" vertical="top" wrapText="1" readingOrder="1"/>
    </xf>
    <xf numFmtId="4" fontId="13" fillId="0" borderId="88" xfId="10" applyNumberFormat="1" applyBorder="1" applyAlignment="1">
      <alignment horizontal="center" vertical="top" wrapText="1" readingOrder="1"/>
    </xf>
    <xf numFmtId="0" fontId="13" fillId="0" borderId="88" xfId="10" applyBorder="1" applyAlignment="1">
      <alignment horizontal="center" vertical="top" wrapText="1" readingOrder="1"/>
    </xf>
    <xf numFmtId="171" fontId="13" fillId="0" borderId="89" xfId="10" applyNumberFormat="1" applyBorder="1" applyAlignment="1">
      <alignment horizontal="center" vertical="top" wrapText="1" readingOrder="1"/>
    </xf>
    <xf numFmtId="4" fontId="27" fillId="14" borderId="57" xfId="10" applyNumberFormat="1" applyFont="1" applyFill="1" applyBorder="1" applyAlignment="1">
      <alignment horizontal="center" vertical="top" wrapText="1" readingOrder="1"/>
    </xf>
    <xf numFmtId="171" fontId="27" fillId="14" borderId="57" xfId="10" applyNumberFormat="1" applyFont="1" applyFill="1" applyBorder="1" applyAlignment="1">
      <alignment horizontal="center" vertical="top" wrapText="1" readingOrder="1"/>
    </xf>
    <xf numFmtId="171" fontId="27" fillId="14" borderId="58" xfId="10" applyNumberFormat="1" applyFont="1" applyFill="1" applyBorder="1" applyAlignment="1">
      <alignment horizontal="center" vertical="top" wrapText="1" readingOrder="1"/>
    </xf>
    <xf numFmtId="0" fontId="27" fillId="14" borderId="54" xfId="10" applyFont="1" applyFill="1" applyBorder="1" applyAlignment="1">
      <alignment vertical="center" wrapText="1" readingOrder="1"/>
    </xf>
    <xf numFmtId="0" fontId="27" fillId="14" borderId="57" xfId="10" applyFont="1" applyFill="1" applyBorder="1" applyAlignment="1">
      <alignment horizontal="center" vertical="center" wrapText="1" readingOrder="1"/>
    </xf>
    <xf numFmtId="0" fontId="27" fillId="14" borderId="58" xfId="10" applyFont="1" applyFill="1" applyBorder="1" applyAlignment="1">
      <alignment horizontal="center" vertical="center" wrapText="1" readingOrder="1"/>
    </xf>
    <xf numFmtId="171" fontId="27" fillId="15" borderId="62" xfId="10" applyNumberFormat="1" applyFont="1" applyFill="1" applyBorder="1" applyAlignment="1">
      <alignment horizontal="center" vertical="top" wrapText="1" readingOrder="1"/>
    </xf>
    <xf numFmtId="4" fontId="13" fillId="18" borderId="67" xfId="10" applyNumberFormat="1" applyFill="1" applyBorder="1" applyAlignment="1">
      <alignment horizontal="center" vertical="top" wrapText="1" readingOrder="1"/>
    </xf>
    <xf numFmtId="171" fontId="13" fillId="18" borderId="67" xfId="10" applyNumberFormat="1" applyFill="1" applyBorder="1" applyAlignment="1">
      <alignment horizontal="center" vertical="top" wrapText="1" readingOrder="1"/>
    </xf>
    <xf numFmtId="171" fontId="13" fillId="18" borderId="68" xfId="10" applyNumberFormat="1" applyFill="1" applyBorder="1" applyAlignment="1">
      <alignment horizontal="center" vertical="top" wrapText="1" readingOrder="1"/>
    </xf>
    <xf numFmtId="0" fontId="13" fillId="0" borderId="67" xfId="10" applyBorder="1" applyAlignment="1">
      <alignment horizontal="center" vertical="top" wrapText="1" readingOrder="1"/>
    </xf>
    <xf numFmtId="171" fontId="13" fillId="0" borderId="68" xfId="10" applyNumberFormat="1" applyBorder="1" applyAlignment="1">
      <alignment horizontal="center" vertical="top" wrapText="1" readingOrder="1"/>
    </xf>
    <xf numFmtId="0" fontId="13" fillId="0" borderId="72" xfId="10" applyBorder="1" applyAlignment="1">
      <alignment horizontal="center" vertical="top" wrapText="1" readingOrder="1"/>
    </xf>
    <xf numFmtId="171" fontId="13" fillId="0" borderId="72" xfId="10" applyNumberFormat="1" applyBorder="1" applyAlignment="1">
      <alignment horizontal="center" vertical="top" wrapText="1" readingOrder="1"/>
    </xf>
    <xf numFmtId="171" fontId="13" fillId="0" borderId="73" xfId="10" applyNumberFormat="1" applyBorder="1" applyAlignment="1">
      <alignment horizontal="center" vertical="top" wrapText="1" readingOrder="1"/>
    </xf>
    <xf numFmtId="171" fontId="13" fillId="20" borderId="67" xfId="10" applyNumberFormat="1" applyFill="1" applyBorder="1" applyAlignment="1">
      <alignment horizontal="center" vertical="top" wrapText="1" readingOrder="1"/>
    </xf>
    <xf numFmtId="171" fontId="13" fillId="20" borderId="68" xfId="10" applyNumberFormat="1" applyFill="1" applyBorder="1" applyAlignment="1">
      <alignment horizontal="center" vertical="top" wrapText="1" readingOrder="1"/>
    </xf>
    <xf numFmtId="4" fontId="13" fillId="0" borderId="67" xfId="10" applyNumberFormat="1" applyBorder="1" applyAlignment="1">
      <alignment horizontal="center" vertical="top" wrapText="1" readingOrder="1"/>
    </xf>
    <xf numFmtId="171" fontId="13" fillId="0" borderId="67" xfId="10" applyNumberFormat="1" applyBorder="1" applyAlignment="1">
      <alignment horizontal="center" vertical="top" wrapText="1" readingOrder="1"/>
    </xf>
    <xf numFmtId="4" fontId="13" fillId="19" borderId="67" xfId="10" applyNumberFormat="1" applyFill="1" applyBorder="1" applyAlignment="1">
      <alignment horizontal="center" vertical="top" wrapText="1" readingOrder="1"/>
    </xf>
    <xf numFmtId="171" fontId="13" fillId="19" borderId="67" xfId="10" applyNumberFormat="1" applyFill="1" applyBorder="1" applyAlignment="1">
      <alignment horizontal="center" vertical="top" wrapText="1" readingOrder="1"/>
    </xf>
    <xf numFmtId="171" fontId="13" fillId="19" borderId="68" xfId="10" applyNumberFormat="1" applyFill="1" applyBorder="1" applyAlignment="1">
      <alignment horizontal="center" vertical="top" wrapText="1" readingOrder="1"/>
    </xf>
    <xf numFmtId="0" fontId="13" fillId="20" borderId="86" xfId="10" applyFill="1" applyBorder="1" applyAlignment="1">
      <alignment horizontal="center" vertical="top" wrapText="1" readingOrder="1"/>
    </xf>
    <xf numFmtId="171" fontId="13" fillId="20" borderId="86" xfId="10" applyNumberFormat="1" applyFill="1" applyBorder="1" applyAlignment="1">
      <alignment horizontal="center" vertical="top" wrapText="1" readingOrder="1"/>
    </xf>
    <xf numFmtId="171" fontId="13" fillId="20" borderId="87" xfId="10" applyNumberFormat="1" applyFill="1" applyBorder="1" applyAlignment="1">
      <alignment horizontal="center" vertical="top" wrapText="1" readingOrder="1"/>
    </xf>
    <xf numFmtId="4" fontId="27" fillId="0" borderId="0" xfId="10" applyNumberFormat="1" applyFont="1" applyAlignment="1">
      <alignment horizontal="right" vertical="top" wrapText="1" readingOrder="1"/>
    </xf>
    <xf numFmtId="171" fontId="27" fillId="0" borderId="0" xfId="10" applyNumberFormat="1" applyFont="1" applyAlignment="1">
      <alignment vertical="top" wrapText="1" readingOrder="1"/>
    </xf>
    <xf numFmtId="9" fontId="0" fillId="0" borderId="0" xfId="2" applyFont="1"/>
    <xf numFmtId="0" fontId="13" fillId="18" borderId="67" xfId="10" applyFill="1" applyBorder="1" applyAlignment="1">
      <alignment horizontal="center" vertical="top" wrapText="1" readingOrder="1"/>
    </xf>
    <xf numFmtId="4" fontId="13" fillId="21" borderId="67" xfId="10" applyNumberFormat="1" applyFill="1" applyBorder="1" applyAlignment="1">
      <alignment horizontal="center" vertical="top" wrapText="1" readingOrder="1"/>
    </xf>
    <xf numFmtId="171" fontId="13" fillId="21" borderId="67" xfId="10" applyNumberFormat="1" applyFill="1" applyBorder="1" applyAlignment="1">
      <alignment horizontal="center" vertical="top" wrapText="1" readingOrder="1"/>
    </xf>
    <xf numFmtId="171" fontId="13" fillId="21" borderId="68" xfId="10" applyNumberFormat="1" applyFill="1" applyBorder="1" applyAlignment="1">
      <alignment horizontal="center" vertical="top" wrapText="1" readingOrder="1"/>
    </xf>
    <xf numFmtId="0" fontId="13" fillId="17" borderId="84" xfId="10" applyFill="1" applyBorder="1" applyAlignment="1">
      <alignment vertical="top" wrapText="1" readingOrder="1"/>
    </xf>
    <xf numFmtId="0" fontId="13" fillId="20" borderId="88" xfId="10" applyFill="1" applyBorder="1" applyAlignment="1">
      <alignment horizontal="center" vertical="top" wrapText="1" readingOrder="1"/>
    </xf>
    <xf numFmtId="171" fontId="13" fillId="20" borderId="88" xfId="10" applyNumberFormat="1" applyFill="1" applyBorder="1" applyAlignment="1">
      <alignment horizontal="center" vertical="top" wrapText="1" readingOrder="1"/>
    </xf>
    <xf numFmtId="171" fontId="13" fillId="20" borderId="89" xfId="10" applyNumberFormat="1" applyFill="1" applyBorder="1" applyAlignment="1">
      <alignment horizontal="center" vertical="top" wrapText="1" readingOrder="1"/>
    </xf>
    <xf numFmtId="0" fontId="13" fillId="21" borderId="67" xfId="10" applyFill="1" applyBorder="1" applyAlignment="1">
      <alignment horizontal="center" vertical="top" wrapText="1" readingOrder="1"/>
    </xf>
    <xf numFmtId="0" fontId="13" fillId="20" borderId="67" xfId="10" applyFill="1" applyBorder="1" applyAlignment="1">
      <alignment horizontal="center" vertical="top" wrapText="1" readingOrder="1"/>
    </xf>
    <xf numFmtId="0" fontId="13" fillId="21" borderId="88" xfId="10" applyFill="1" applyBorder="1" applyAlignment="1">
      <alignment horizontal="center" vertical="top" wrapText="1" readingOrder="1"/>
    </xf>
    <xf numFmtId="171" fontId="13" fillId="21" borderId="88" xfId="10" applyNumberFormat="1" applyFill="1" applyBorder="1" applyAlignment="1">
      <alignment horizontal="center" vertical="top" wrapText="1" readingOrder="1"/>
    </xf>
    <xf numFmtId="171" fontId="13" fillId="21" borderId="89" xfId="10" applyNumberFormat="1" applyFill="1" applyBorder="1" applyAlignment="1">
      <alignment horizontal="center" vertical="top" wrapText="1" readingOrder="1"/>
    </xf>
    <xf numFmtId="0" fontId="2" fillId="13" borderId="28" xfId="6" applyFont="1" applyFill="1" applyBorder="1" applyAlignment="1">
      <alignment horizontal="right"/>
    </xf>
    <xf numFmtId="0" fontId="2" fillId="13" borderId="18" xfId="6" applyFont="1" applyFill="1" applyBorder="1" applyAlignment="1">
      <alignment horizontal="center"/>
    </xf>
    <xf numFmtId="0" fontId="2" fillId="0" borderId="0" xfId="0" applyFont="1" applyAlignment="1">
      <alignment horizontal="center" vertical="center"/>
    </xf>
    <xf numFmtId="0" fontId="20" fillId="0" borderId="0" xfId="0" applyFont="1" applyAlignment="1">
      <alignment horizontal="center" vertical="center"/>
    </xf>
    <xf numFmtId="0" fontId="4" fillId="0" borderId="0" xfId="0" applyFont="1" applyAlignment="1">
      <alignment horizontal="center" vertical="center"/>
    </xf>
    <xf numFmtId="173" fontId="2" fillId="13" borderId="4" xfId="6" applyNumberFormat="1" applyFont="1" applyFill="1" applyBorder="1" applyAlignment="1">
      <alignment horizontal="right"/>
    </xf>
    <xf numFmtId="174" fontId="1" fillId="0" borderId="22" xfId="9" applyNumberFormat="1" applyFont="1" applyFill="1" applyBorder="1" applyAlignment="1">
      <alignment horizontal="center"/>
    </xf>
    <xf numFmtId="174" fontId="1" fillId="0" borderId="41" xfId="9" applyNumberFormat="1" applyFont="1" applyFill="1" applyBorder="1" applyAlignment="1">
      <alignment horizontal="center"/>
    </xf>
    <xf numFmtId="174" fontId="1" fillId="0" borderId="0" xfId="9" applyNumberFormat="1" applyFont="1" applyFill="1" applyBorder="1" applyAlignment="1">
      <alignment horizontal="center"/>
    </xf>
    <xf numFmtId="1" fontId="9" fillId="0" borderId="32" xfId="9" applyNumberFormat="1" applyFont="1" applyFill="1" applyBorder="1" applyAlignment="1">
      <alignment horizontal="center"/>
    </xf>
    <xf numFmtId="174" fontId="1" fillId="8" borderId="22" xfId="9" applyNumberFormat="1" applyFont="1" applyFill="1" applyBorder="1" applyAlignment="1">
      <alignment horizontal="center"/>
    </xf>
    <xf numFmtId="174" fontId="1" fillId="8" borderId="41" xfId="9" applyNumberFormat="1" applyFont="1" applyFill="1" applyBorder="1" applyAlignment="1">
      <alignment horizontal="center"/>
    </xf>
    <xf numFmtId="174" fontId="1" fillId="8" borderId="0" xfId="9" applyNumberFormat="1" applyFont="1" applyFill="1" applyBorder="1" applyAlignment="1">
      <alignment horizontal="center"/>
    </xf>
    <xf numFmtId="1" fontId="9" fillId="22" borderId="32" xfId="9" applyNumberFormat="1" applyFont="1" applyFill="1" applyBorder="1" applyAlignment="1">
      <alignment horizontal="center"/>
    </xf>
    <xf numFmtId="0" fontId="30" fillId="0" borderId="0" xfId="0" applyFont="1"/>
    <xf numFmtId="168" fontId="0" fillId="0" borderId="0" xfId="0" applyNumberFormat="1"/>
    <xf numFmtId="1" fontId="9" fillId="8" borderId="32" xfId="9" applyNumberFormat="1" applyFont="1" applyFill="1" applyBorder="1" applyAlignment="1">
      <alignment horizontal="center"/>
    </xf>
    <xf numFmtId="173" fontId="2" fillId="13" borderId="44" xfId="6" applyNumberFormat="1" applyFont="1" applyFill="1" applyBorder="1" applyAlignment="1">
      <alignment horizontal="right"/>
    </xf>
    <xf numFmtId="1" fontId="2" fillId="13" borderId="24" xfId="0" applyNumberFormat="1" applyFont="1" applyFill="1" applyBorder="1" applyAlignment="1">
      <alignment horizontal="center"/>
    </xf>
    <xf numFmtId="1" fontId="2" fillId="13" borderId="45" xfId="0" applyNumberFormat="1" applyFont="1" applyFill="1" applyBorder="1" applyAlignment="1">
      <alignment horizontal="center"/>
    </xf>
    <xf numFmtId="1" fontId="2" fillId="13" borderId="27" xfId="0" applyNumberFormat="1" applyFont="1" applyFill="1" applyBorder="1" applyAlignment="1">
      <alignment horizontal="center"/>
    </xf>
    <xf numFmtId="173" fontId="2" fillId="0" borderId="0" xfId="5" applyNumberFormat="1" applyFont="1"/>
    <xf numFmtId="174" fontId="5" fillId="0" borderId="0" xfId="7" applyNumberFormat="1" applyFont="1" applyFill="1" applyBorder="1" applyAlignment="1">
      <alignment horizontal="center"/>
    </xf>
    <xf numFmtId="1" fontId="5" fillId="0" borderId="0" xfId="7" applyNumberFormat="1" applyFont="1" applyFill="1" applyBorder="1" applyAlignment="1">
      <alignment horizontal="center"/>
    </xf>
    <xf numFmtId="0" fontId="0" fillId="0" borderId="5" xfId="0" applyBorder="1"/>
    <xf numFmtId="0" fontId="0" fillId="24" borderId="4" xfId="0" applyFill="1" applyBorder="1" applyAlignment="1">
      <alignment horizontal="left" indent="1"/>
    </xf>
    <xf numFmtId="0" fontId="0" fillId="24" borderId="0" xfId="0" applyFill="1" applyAlignment="1">
      <alignment horizontal="left" indent="1"/>
    </xf>
    <xf numFmtId="0" fontId="4" fillId="23" borderId="4" xfId="0" applyFont="1" applyFill="1" applyBorder="1"/>
    <xf numFmtId="0" fontId="4" fillId="23" borderId="0" xfId="0" applyFont="1" applyFill="1"/>
    <xf numFmtId="0" fontId="4" fillId="23" borderId="7" xfId="0" applyFont="1" applyFill="1" applyBorder="1"/>
    <xf numFmtId="3" fontId="4" fillId="23" borderId="5" xfId="0" applyNumberFormat="1" applyFont="1" applyFill="1" applyBorder="1" applyAlignment="1">
      <alignment horizontal="right" indent="1"/>
    </xf>
    <xf numFmtId="3" fontId="0" fillId="24" borderId="5" xfId="0" applyNumberFormat="1" applyFill="1" applyBorder="1" applyAlignment="1">
      <alignment horizontal="right" indent="1"/>
    </xf>
    <xf numFmtId="3" fontId="4" fillId="23" borderId="8" xfId="0" applyNumberFormat="1" applyFont="1" applyFill="1" applyBorder="1" applyAlignment="1">
      <alignment horizontal="right" indent="1"/>
    </xf>
    <xf numFmtId="3" fontId="4" fillId="23" borderId="0" xfId="0" applyNumberFormat="1" applyFont="1" applyFill="1" applyAlignment="1">
      <alignment horizontal="right" indent="1"/>
    </xf>
    <xf numFmtId="3" fontId="0" fillId="24" borderId="0" xfId="0" applyNumberFormat="1" applyFill="1" applyAlignment="1">
      <alignment horizontal="right" indent="1"/>
    </xf>
    <xf numFmtId="0" fontId="4" fillId="23" borderId="6" xfId="0" applyFont="1" applyFill="1" applyBorder="1"/>
    <xf numFmtId="3" fontId="4" fillId="23" borderId="7" xfId="0" applyNumberFormat="1" applyFont="1" applyFill="1" applyBorder="1" applyAlignment="1">
      <alignment horizontal="right" indent="1"/>
    </xf>
    <xf numFmtId="3" fontId="0" fillId="4" borderId="0" xfId="0" applyNumberFormat="1" applyFill="1" applyAlignment="1">
      <alignment horizontal="right" indent="1"/>
    </xf>
    <xf numFmtId="3" fontId="4" fillId="3" borderId="0" xfId="0" applyNumberFormat="1" applyFont="1" applyFill="1" applyAlignment="1">
      <alignment horizontal="right" indent="1"/>
    </xf>
    <xf numFmtId="0" fontId="4" fillId="3" borderId="0" xfId="0" applyFont="1" applyFill="1"/>
    <xf numFmtId="3" fontId="0" fillId="3" borderId="0" xfId="0" applyNumberFormat="1" applyFill="1" applyAlignment="1">
      <alignment horizontal="right" indent="1"/>
    </xf>
    <xf numFmtId="0" fontId="4" fillId="3" borderId="6" xfId="0" applyFont="1" applyFill="1" applyBorder="1"/>
    <xf numFmtId="3" fontId="4" fillId="3" borderId="7" xfId="0" applyNumberFormat="1" applyFont="1" applyFill="1" applyBorder="1" applyAlignment="1">
      <alignment horizontal="right" indent="1"/>
    </xf>
    <xf numFmtId="3" fontId="4" fillId="0" borderId="5" xfId="0" applyNumberFormat="1" applyFont="1" applyBorder="1" applyAlignment="1">
      <alignment horizontal="right" indent="1"/>
    </xf>
    <xf numFmtId="0" fontId="4" fillId="0" borderId="4" xfId="0" applyFont="1" applyBorder="1"/>
    <xf numFmtId="3" fontId="4" fillId="0" borderId="0" xfId="0" applyNumberFormat="1" applyFont="1" applyAlignment="1">
      <alignment horizontal="right" indent="1"/>
    </xf>
    <xf numFmtId="0" fontId="0" fillId="4" borderId="4" xfId="0" applyFill="1" applyBorder="1" applyAlignment="1">
      <alignment horizontal="left" indent="1"/>
    </xf>
    <xf numFmtId="0" fontId="0" fillId="4" borderId="0" xfId="0" applyFill="1" applyAlignment="1">
      <alignment horizontal="left" indent="1"/>
    </xf>
    <xf numFmtId="3" fontId="0" fillId="6" borderId="0" xfId="0" applyNumberFormat="1" applyFill="1" applyAlignment="1">
      <alignment horizontal="right" indent="1"/>
    </xf>
    <xf numFmtId="3" fontId="4" fillId="5" borderId="0" xfId="0" applyNumberFormat="1" applyFont="1" applyFill="1" applyAlignment="1">
      <alignment horizontal="right" indent="1"/>
    </xf>
    <xf numFmtId="0" fontId="4" fillId="5" borderId="0" xfId="0" applyFont="1" applyFill="1"/>
    <xf numFmtId="0" fontId="4" fillId="5" borderId="6" xfId="0" applyFont="1" applyFill="1" applyBorder="1"/>
    <xf numFmtId="3" fontId="4" fillId="5" borderId="7" xfId="0" applyNumberFormat="1" applyFont="1" applyFill="1" applyBorder="1" applyAlignment="1">
      <alignment horizontal="right" indent="1"/>
    </xf>
    <xf numFmtId="0" fontId="4" fillId="0" borderId="7" xfId="0" applyFont="1" applyBorder="1"/>
    <xf numFmtId="3" fontId="9" fillId="2" borderId="0" xfId="0" applyNumberFormat="1" applyFont="1" applyFill="1" applyAlignment="1">
      <alignment horizontal="center"/>
    </xf>
    <xf numFmtId="3" fontId="9" fillId="10" borderId="0" xfId="0" applyNumberFormat="1" applyFont="1" applyFill="1" applyAlignment="1">
      <alignment horizontal="center"/>
    </xf>
    <xf numFmtId="3" fontId="2" fillId="9" borderId="7" xfId="0" applyNumberFormat="1" applyFont="1" applyFill="1" applyBorder="1" applyAlignment="1">
      <alignment horizontal="center" vertical="center"/>
    </xf>
    <xf numFmtId="3" fontId="2" fillId="9" borderId="36" xfId="0" applyNumberFormat="1" applyFont="1" applyFill="1" applyBorder="1" applyAlignment="1">
      <alignment horizontal="center" vertical="center"/>
    </xf>
    <xf numFmtId="3" fontId="9" fillId="2" borderId="20" xfId="0" applyNumberFormat="1" applyFont="1" applyFill="1" applyBorder="1" applyAlignment="1">
      <alignment horizontal="center"/>
    </xf>
    <xf numFmtId="3" fontId="9" fillId="2" borderId="34" xfId="0" applyNumberFormat="1" applyFont="1" applyFill="1" applyBorder="1" applyAlignment="1">
      <alignment horizontal="center"/>
    </xf>
    <xf numFmtId="3" fontId="9" fillId="2" borderId="90" xfId="0" applyNumberFormat="1" applyFont="1" applyFill="1" applyBorder="1" applyAlignment="1">
      <alignment horizontal="center"/>
    </xf>
    <xf numFmtId="3" fontId="9" fillId="10" borderId="22" xfId="0" applyNumberFormat="1" applyFont="1" applyFill="1" applyBorder="1" applyAlignment="1">
      <alignment horizontal="center"/>
    </xf>
    <xf numFmtId="3" fontId="9" fillId="10" borderId="21" xfId="0" applyNumberFormat="1" applyFont="1" applyFill="1" applyBorder="1" applyAlignment="1">
      <alignment horizontal="center"/>
    </xf>
    <xf numFmtId="3" fontId="9" fillId="2" borderId="22" xfId="0" applyNumberFormat="1" applyFont="1" applyFill="1" applyBorder="1" applyAlignment="1">
      <alignment horizontal="center"/>
    </xf>
    <xf numFmtId="3" fontId="9" fillId="2" borderId="21" xfId="0" applyNumberFormat="1" applyFont="1" applyFill="1" applyBorder="1" applyAlignment="1">
      <alignment horizontal="center"/>
    </xf>
    <xf numFmtId="3" fontId="9" fillId="2" borderId="16" xfId="0" applyNumberFormat="1" applyFont="1" applyFill="1" applyBorder="1" applyAlignment="1">
      <alignment horizontal="center"/>
    </xf>
    <xf numFmtId="3" fontId="9" fillId="2" borderId="18" xfId="0" applyNumberFormat="1" applyFont="1" applyFill="1" applyBorder="1" applyAlignment="1">
      <alignment horizontal="center"/>
    </xf>
    <xf numFmtId="3" fontId="9" fillId="2" borderId="17" xfId="0" applyNumberFormat="1" applyFont="1" applyFill="1" applyBorder="1" applyAlignment="1">
      <alignment horizontal="center"/>
    </xf>
    <xf numFmtId="0" fontId="2" fillId="9" borderId="91" xfId="0" applyFont="1" applyFill="1" applyBorder="1" applyAlignment="1">
      <alignment horizontal="center" vertical="center" wrapText="1"/>
    </xf>
    <xf numFmtId="3" fontId="2" fillId="9" borderId="20" xfId="0" applyNumberFormat="1" applyFont="1" applyFill="1" applyBorder="1" applyAlignment="1">
      <alignment horizontal="center" vertical="center"/>
    </xf>
    <xf numFmtId="3" fontId="2" fillId="9" borderId="52" xfId="0" applyNumberFormat="1" applyFont="1" applyFill="1" applyBorder="1" applyAlignment="1">
      <alignment horizontal="center" vertical="center"/>
    </xf>
    <xf numFmtId="0" fontId="2" fillId="9" borderId="6" xfId="0" applyFont="1" applyFill="1" applyBorder="1"/>
    <xf numFmtId="170" fontId="1" fillId="8" borderId="0" xfId="7" applyNumberFormat="1" applyFont="1" applyFill="1" applyBorder="1" applyAlignment="1">
      <alignment horizontal="center" vertical="center"/>
    </xf>
    <xf numFmtId="170" fontId="1" fillId="0" borderId="0" xfId="7" applyNumberFormat="1" applyFont="1" applyFill="1" applyBorder="1" applyAlignment="1">
      <alignment horizontal="center" vertical="center"/>
    </xf>
    <xf numFmtId="167" fontId="0" fillId="0" borderId="0" xfId="0" applyNumberFormat="1"/>
    <xf numFmtId="165" fontId="2" fillId="7" borderId="2" xfId="0" applyNumberFormat="1" applyFont="1" applyFill="1" applyBorder="1" applyAlignment="1">
      <alignment horizontal="center"/>
    </xf>
    <xf numFmtId="4" fontId="9" fillId="0" borderId="0" xfId="0" applyNumberFormat="1" applyFont="1" applyAlignment="1">
      <alignment horizontal="center"/>
    </xf>
    <xf numFmtId="4" fontId="9" fillId="8" borderId="0" xfId="0" applyNumberFormat="1" applyFont="1" applyFill="1" applyAlignment="1">
      <alignment horizontal="center"/>
    </xf>
    <xf numFmtId="4" fontId="12" fillId="0" borderId="26" xfId="0" applyNumberFormat="1" applyFont="1" applyBorder="1" applyAlignment="1">
      <alignment horizontal="center"/>
    </xf>
    <xf numFmtId="0" fontId="0" fillId="6" borderId="0" xfId="0" applyFill="1" applyAlignment="1">
      <alignment horizontal="left" indent="1"/>
    </xf>
    <xf numFmtId="0" fontId="0" fillId="6" borderId="4" xfId="0" applyFill="1" applyBorder="1" applyAlignment="1">
      <alignment horizontal="left" indent="1"/>
    </xf>
    <xf numFmtId="2" fontId="0" fillId="0" borderId="0" xfId="0" applyNumberFormat="1"/>
    <xf numFmtId="0" fontId="7" fillId="0" borderId="0" xfId="3" applyFont="1" applyFill="1"/>
    <xf numFmtId="0" fontId="8" fillId="0" borderId="0" xfId="3" quotePrefix="1" applyFont="1" applyFill="1"/>
    <xf numFmtId="0" fontId="12" fillId="3" borderId="1" xfId="0" applyFont="1" applyFill="1" applyBorder="1" applyAlignment="1">
      <alignment horizontal="center"/>
    </xf>
    <xf numFmtId="0" fontId="12" fillId="3" borderId="2" xfId="0" applyFont="1" applyFill="1" applyBorder="1" applyAlignment="1">
      <alignment horizontal="center"/>
    </xf>
    <xf numFmtId="0" fontId="12" fillId="3" borderId="3" xfId="0" applyFont="1" applyFill="1" applyBorder="1" applyAlignment="1">
      <alignment horizontal="center"/>
    </xf>
    <xf numFmtId="0" fontId="12" fillId="5" borderId="9" xfId="0" applyFont="1" applyFill="1" applyBorder="1" applyAlignment="1">
      <alignment horizontal="center"/>
    </xf>
    <xf numFmtId="0" fontId="12" fillId="5" borderId="10" xfId="0" applyFont="1" applyFill="1" applyBorder="1" applyAlignment="1">
      <alignment horizontal="center"/>
    </xf>
    <xf numFmtId="0" fontId="12" fillId="5" borderId="11" xfId="0" applyFont="1" applyFill="1" applyBorder="1" applyAlignment="1">
      <alignment horizontal="center"/>
    </xf>
    <xf numFmtId="0" fontId="4" fillId="23" borderId="9" xfId="0" applyFont="1" applyFill="1" applyBorder="1" applyAlignment="1">
      <alignment horizontal="center"/>
    </xf>
    <xf numFmtId="0" fontId="4" fillId="23" borderId="10" xfId="0" applyFont="1" applyFill="1" applyBorder="1" applyAlignment="1">
      <alignment horizontal="center"/>
    </xf>
    <xf numFmtId="0" fontId="4" fillId="23" borderId="11" xfId="0" applyFont="1" applyFill="1" applyBorder="1" applyAlignment="1">
      <alignment horizontal="center"/>
    </xf>
    <xf numFmtId="0" fontId="12" fillId="0" borderId="7" xfId="0" applyFont="1" applyBorder="1" applyAlignment="1">
      <alignment horizontal="center"/>
    </xf>
    <xf numFmtId="1" fontId="2" fillId="7" borderId="12" xfId="0" applyNumberFormat="1" applyFont="1" applyFill="1" applyBorder="1" applyAlignment="1">
      <alignment horizontal="left" vertical="center"/>
    </xf>
    <xf numFmtId="1" fontId="2" fillId="7" borderId="15" xfId="0" applyNumberFormat="1" applyFont="1" applyFill="1" applyBorder="1" applyAlignment="1">
      <alignment horizontal="left" vertical="center"/>
    </xf>
    <xf numFmtId="0" fontId="2" fillId="7" borderId="2" xfId="0" applyFont="1" applyFill="1" applyBorder="1" applyAlignment="1">
      <alignment horizontal="center"/>
    </xf>
    <xf numFmtId="0" fontId="2" fillId="7" borderId="3" xfId="0" applyFont="1" applyFill="1" applyBorder="1" applyAlignment="1">
      <alignment horizontal="center"/>
    </xf>
    <xf numFmtId="0" fontId="4" fillId="0" borderId="7" xfId="0" applyFont="1" applyBorder="1" applyAlignment="1">
      <alignment horizontal="center"/>
    </xf>
    <xf numFmtId="1" fontId="2" fillId="7" borderId="1" xfId="0" applyNumberFormat="1" applyFont="1" applyFill="1" applyBorder="1" applyAlignment="1">
      <alignment horizontal="center" vertical="center"/>
    </xf>
    <xf numFmtId="1" fontId="2" fillId="7" borderId="28" xfId="0" applyNumberFormat="1" applyFont="1" applyFill="1" applyBorder="1" applyAlignment="1">
      <alignment horizontal="center" vertical="center"/>
    </xf>
    <xf numFmtId="166" fontId="2" fillId="7" borderId="13" xfId="0" applyNumberFormat="1" applyFont="1" applyFill="1" applyBorder="1" applyAlignment="1">
      <alignment horizontal="center"/>
    </xf>
    <xf numFmtId="166" fontId="2" fillId="7" borderId="3" xfId="0" applyNumberFormat="1" applyFont="1" applyFill="1" applyBorder="1" applyAlignment="1">
      <alignment horizontal="center"/>
    </xf>
    <xf numFmtId="0" fontId="2" fillId="13" borderId="13" xfId="6" applyFont="1" applyFill="1" applyBorder="1" applyAlignment="1">
      <alignment horizontal="center"/>
    </xf>
    <xf numFmtId="0" fontId="2" fillId="13" borderId="3" xfId="6" applyFont="1" applyFill="1" applyBorder="1" applyAlignment="1">
      <alignment horizontal="center"/>
    </xf>
    <xf numFmtId="0" fontId="24" fillId="7" borderId="29" xfId="0" applyFont="1" applyFill="1" applyBorder="1" applyAlignment="1">
      <alignment horizontal="center"/>
    </xf>
    <xf numFmtId="0" fontId="24" fillId="7" borderId="30" xfId="0" applyFont="1" applyFill="1" applyBorder="1" applyAlignment="1">
      <alignment horizontal="center"/>
    </xf>
    <xf numFmtId="0" fontId="24" fillId="7" borderId="47" xfId="0" applyFont="1" applyFill="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25" fillId="0" borderId="2" xfId="0" applyFont="1" applyBorder="1" applyAlignment="1">
      <alignment horizontal="center" vertical="top"/>
    </xf>
    <xf numFmtId="1" fontId="2" fillId="13" borderId="13" xfId="5" applyNumberFormat="1" applyFont="1" applyFill="1" applyBorder="1" applyAlignment="1">
      <alignment horizontal="center"/>
    </xf>
    <xf numFmtId="1" fontId="2" fillId="13" borderId="2" xfId="5" applyNumberFormat="1" applyFont="1" applyFill="1" applyBorder="1" applyAlignment="1">
      <alignment horizontal="center"/>
    </xf>
    <xf numFmtId="1" fontId="2" fillId="13" borderId="3" xfId="5" applyNumberFormat="1" applyFont="1" applyFill="1" applyBorder="1" applyAlignment="1">
      <alignment horizontal="center"/>
    </xf>
    <xf numFmtId="0" fontId="2" fillId="13" borderId="14" xfId="6" applyFont="1" applyFill="1" applyBorder="1" applyAlignment="1">
      <alignment horizontal="center"/>
    </xf>
    <xf numFmtId="3" fontId="2" fillId="13" borderId="2" xfId="6" applyNumberFormat="1" applyFont="1" applyFill="1" applyBorder="1" applyAlignment="1">
      <alignment horizontal="center"/>
    </xf>
    <xf numFmtId="3" fontId="2" fillId="13" borderId="13" xfId="6" applyNumberFormat="1" applyFont="1" applyFill="1" applyBorder="1" applyAlignment="1">
      <alignment horizontal="center"/>
    </xf>
    <xf numFmtId="3" fontId="2" fillId="13" borderId="14" xfId="6" applyNumberFormat="1" applyFont="1" applyFill="1" applyBorder="1" applyAlignment="1">
      <alignment horizontal="center"/>
    </xf>
    <xf numFmtId="3" fontId="2" fillId="13" borderId="29" xfId="5" applyNumberFormat="1" applyFont="1" applyFill="1" applyBorder="1" applyAlignment="1">
      <alignment horizontal="center" vertical="center"/>
    </xf>
    <xf numFmtId="3" fontId="2" fillId="13" borderId="30" xfId="5" applyNumberFormat="1" applyFont="1" applyFill="1" applyBorder="1" applyAlignment="1">
      <alignment horizontal="center" vertical="center"/>
    </xf>
    <xf numFmtId="3" fontId="2" fillId="13" borderId="47" xfId="5" applyNumberFormat="1" applyFont="1" applyFill="1" applyBorder="1" applyAlignment="1">
      <alignment horizontal="center" vertical="center"/>
    </xf>
    <xf numFmtId="0" fontId="4" fillId="0" borderId="7" xfId="0" applyFont="1" applyBorder="1" applyAlignment="1">
      <alignment horizontal="center" vertical="center"/>
    </xf>
    <xf numFmtId="0" fontId="2" fillId="13" borderId="2" xfId="6" applyFont="1" applyFill="1" applyBorder="1" applyAlignment="1">
      <alignment horizontal="center"/>
    </xf>
    <xf numFmtId="0" fontId="2" fillId="13" borderId="2" xfId="5" applyFont="1" applyFill="1" applyBorder="1" applyAlignment="1">
      <alignment horizontal="center"/>
    </xf>
    <xf numFmtId="0" fontId="2" fillId="13" borderId="1" xfId="5" applyFont="1" applyFill="1" applyBorder="1" applyAlignment="1">
      <alignment horizontal="center"/>
    </xf>
    <xf numFmtId="0" fontId="2" fillId="13" borderId="3" xfId="5" applyFont="1" applyFill="1" applyBorder="1" applyAlignment="1">
      <alignment horizontal="center"/>
    </xf>
    <xf numFmtId="3" fontId="2" fillId="13" borderId="2" xfId="5" applyNumberFormat="1" applyFont="1" applyFill="1" applyBorder="1" applyAlignment="1">
      <alignment horizontal="center"/>
    </xf>
    <xf numFmtId="3" fontId="2" fillId="13" borderId="1" xfId="5" applyNumberFormat="1" applyFont="1" applyFill="1" applyBorder="1" applyAlignment="1">
      <alignment horizontal="center"/>
    </xf>
    <xf numFmtId="3" fontId="2" fillId="13" borderId="3" xfId="5" applyNumberFormat="1" applyFont="1" applyFill="1" applyBorder="1" applyAlignment="1">
      <alignment horizontal="center"/>
    </xf>
    <xf numFmtId="1" fontId="2" fillId="13" borderId="1" xfId="5" applyNumberFormat="1" applyFont="1" applyFill="1" applyBorder="1" applyAlignment="1">
      <alignment horizontal="center"/>
    </xf>
    <xf numFmtId="0" fontId="13" fillId="19" borderId="65" xfId="10" applyFill="1" applyBorder="1" applyAlignment="1">
      <alignment vertical="top" wrapText="1" readingOrder="1"/>
    </xf>
    <xf numFmtId="0" fontId="13" fillId="19" borderId="66" xfId="10" applyFill="1" applyBorder="1" applyAlignment="1">
      <alignment vertical="top" wrapText="1" readingOrder="1"/>
    </xf>
    <xf numFmtId="0" fontId="13" fillId="0" borderId="65" xfId="10" applyBorder="1" applyAlignment="1">
      <alignment vertical="top" wrapText="1" readingOrder="1"/>
    </xf>
    <xf numFmtId="0" fontId="13" fillId="0" borderId="66" xfId="10" applyBorder="1" applyAlignment="1">
      <alignment vertical="top" wrapText="1" readingOrder="1"/>
    </xf>
    <xf numFmtId="0" fontId="13" fillId="20" borderId="75" xfId="10" applyFill="1" applyBorder="1" applyAlignment="1">
      <alignment vertical="top" wrapText="1" readingOrder="1"/>
    </xf>
    <xf numFmtId="0" fontId="13" fillId="20" borderId="76" xfId="10" applyFill="1" applyBorder="1" applyAlignment="1">
      <alignment vertical="top" wrapText="1" readingOrder="1"/>
    </xf>
    <xf numFmtId="0" fontId="27" fillId="15" borderId="59" xfId="10" applyFont="1" applyFill="1" applyBorder="1" applyAlignment="1">
      <alignment vertical="top" wrapText="1" readingOrder="1"/>
    </xf>
    <xf numFmtId="0" fontId="27" fillId="15" borderId="60" xfId="10" applyFont="1" applyFill="1" applyBorder="1" applyAlignment="1">
      <alignment vertical="top" wrapText="1" readingOrder="1"/>
    </xf>
    <xf numFmtId="0" fontId="27" fillId="15" borderId="61" xfId="10" applyFont="1" applyFill="1" applyBorder="1" applyAlignment="1">
      <alignment vertical="top" wrapText="1" readingOrder="1"/>
    </xf>
    <xf numFmtId="0" fontId="13" fillId="20" borderId="70" xfId="10" applyFill="1" applyBorder="1" applyAlignment="1">
      <alignment vertical="top" wrapText="1" readingOrder="1"/>
    </xf>
    <xf numFmtId="0" fontId="13" fillId="20" borderId="71" xfId="10" applyFill="1" applyBorder="1" applyAlignment="1">
      <alignment vertical="top" wrapText="1" readingOrder="1"/>
    </xf>
    <xf numFmtId="0" fontId="27" fillId="14" borderId="9" xfId="10" applyFont="1" applyFill="1" applyBorder="1" applyAlignment="1">
      <alignment horizontal="left" vertical="top" wrapText="1" readingOrder="1"/>
    </xf>
    <xf numFmtId="0" fontId="27" fillId="14" borderId="10" xfId="10" applyFont="1" applyFill="1" applyBorder="1" applyAlignment="1">
      <alignment horizontal="left" vertical="top" wrapText="1" readingOrder="1"/>
    </xf>
    <xf numFmtId="0" fontId="27" fillId="14" borderId="56" xfId="10" applyFont="1" applyFill="1" applyBorder="1" applyAlignment="1">
      <alignment horizontal="left" vertical="top" wrapText="1" readingOrder="1"/>
    </xf>
    <xf numFmtId="0" fontId="26" fillId="0" borderId="7" xfId="0" applyFont="1" applyBorder="1" applyAlignment="1">
      <alignment horizontal="center"/>
    </xf>
    <xf numFmtId="0" fontId="27" fillId="14" borderId="55" xfId="10" applyFont="1" applyFill="1" applyBorder="1" applyAlignment="1">
      <alignment vertical="top" wrapText="1" readingOrder="1"/>
    </xf>
    <xf numFmtId="0" fontId="27" fillId="14" borderId="56" xfId="10" applyFont="1" applyFill="1" applyBorder="1" applyAlignment="1">
      <alignment vertical="top" wrapText="1" readingOrder="1"/>
    </xf>
    <xf numFmtId="0" fontId="13" fillId="18" borderId="65" xfId="10" applyFill="1" applyBorder="1" applyAlignment="1">
      <alignment vertical="top" wrapText="1" readingOrder="1"/>
    </xf>
    <xf numFmtId="0" fontId="13" fillId="18" borderId="66" xfId="10" applyFill="1" applyBorder="1" applyAlignment="1">
      <alignment vertical="top" wrapText="1" readingOrder="1"/>
    </xf>
    <xf numFmtId="0" fontId="13" fillId="0" borderId="70" xfId="10" applyBorder="1" applyAlignment="1">
      <alignment vertical="top" wrapText="1" readingOrder="1"/>
    </xf>
    <xf numFmtId="0" fontId="13" fillId="0" borderId="71" xfId="10" applyBorder="1" applyAlignment="1">
      <alignment vertical="top" wrapText="1" readingOrder="1"/>
    </xf>
    <xf numFmtId="0" fontId="13" fillId="21" borderId="70" xfId="10" applyFill="1" applyBorder="1" applyAlignment="1">
      <alignment vertical="top" wrapText="1" readingOrder="1"/>
    </xf>
    <xf numFmtId="0" fontId="13" fillId="21" borderId="71" xfId="10" applyFill="1" applyBorder="1" applyAlignment="1">
      <alignment vertical="top" wrapText="1" readingOrder="1"/>
    </xf>
    <xf numFmtId="0" fontId="13" fillId="21" borderId="65" xfId="10" applyFill="1" applyBorder="1" applyAlignment="1">
      <alignment horizontal="left" vertical="top" wrapText="1" readingOrder="1"/>
    </xf>
    <xf numFmtId="0" fontId="13" fillId="21" borderId="66" xfId="10" applyFill="1" applyBorder="1" applyAlignment="1">
      <alignment horizontal="left" vertical="top" wrapText="1" readingOrder="1"/>
    </xf>
    <xf numFmtId="0" fontId="13" fillId="20" borderId="65" xfId="10" applyFill="1" applyBorder="1" applyAlignment="1">
      <alignment horizontal="left" vertical="top" wrapText="1" readingOrder="1"/>
    </xf>
    <xf numFmtId="0" fontId="13" fillId="20" borderId="66" xfId="10" applyFill="1" applyBorder="1" applyAlignment="1">
      <alignment horizontal="left" vertical="top" wrapText="1" readingOrder="1"/>
    </xf>
    <xf numFmtId="0" fontId="13" fillId="20" borderId="70" xfId="10" applyFill="1" applyBorder="1" applyAlignment="1">
      <alignment horizontal="left" vertical="top" wrapText="1" readingOrder="1"/>
    </xf>
    <xf numFmtId="0" fontId="13" fillId="20" borderId="71" xfId="10" applyFill="1" applyBorder="1" applyAlignment="1">
      <alignment horizontal="left" vertical="top" wrapText="1" readingOrder="1"/>
    </xf>
    <xf numFmtId="0" fontId="28" fillId="0" borderId="7" xfId="0" applyFont="1" applyBorder="1" applyAlignment="1">
      <alignment horizontal="center"/>
    </xf>
    <xf numFmtId="0" fontId="13" fillId="21" borderId="70" xfId="10" applyFill="1" applyBorder="1" applyAlignment="1">
      <alignment horizontal="left" vertical="top" wrapText="1" readingOrder="1"/>
    </xf>
    <xf numFmtId="0" fontId="13" fillId="21" borderId="71" xfId="10" applyFill="1" applyBorder="1" applyAlignment="1">
      <alignment horizontal="left" vertical="top" wrapText="1" readingOrder="1"/>
    </xf>
    <xf numFmtId="0" fontId="27" fillId="14" borderId="55" xfId="10" applyFont="1" applyFill="1" applyBorder="1" applyAlignment="1">
      <alignment vertical="center" wrapText="1" readingOrder="1"/>
    </xf>
    <xf numFmtId="0" fontId="27" fillId="14" borderId="56" xfId="10" applyFont="1" applyFill="1" applyBorder="1" applyAlignment="1">
      <alignment vertical="center" wrapText="1" readingOrder="1"/>
    </xf>
    <xf numFmtId="0" fontId="13" fillId="0" borderId="80" xfId="10" applyBorder="1" applyAlignment="1">
      <alignment vertical="top" wrapText="1" readingOrder="1"/>
    </xf>
    <xf numFmtId="0" fontId="13" fillId="0" borderId="81" xfId="10" applyBorder="1" applyAlignment="1">
      <alignment vertical="top" wrapText="1" readingOrder="1"/>
    </xf>
    <xf numFmtId="0" fontId="13" fillId="2" borderId="80" xfId="10" applyFill="1" applyBorder="1" applyAlignment="1">
      <alignment horizontal="left" vertical="top" wrapText="1" readingOrder="1"/>
    </xf>
    <xf numFmtId="0" fontId="13" fillId="2" borderId="81" xfId="10" applyFill="1" applyBorder="1" applyAlignment="1">
      <alignment horizontal="left" vertical="top" wrapText="1" readingOrder="1"/>
    </xf>
    <xf numFmtId="0" fontId="13" fillId="0" borderId="80" xfId="10" applyBorder="1" applyAlignment="1">
      <alignment horizontal="left" vertical="top" wrapText="1" readingOrder="1"/>
    </xf>
    <xf numFmtId="0" fontId="13" fillId="0" borderId="81" xfId="10" applyBorder="1" applyAlignment="1">
      <alignment horizontal="left" vertical="top" wrapText="1" readingOrder="1"/>
    </xf>
    <xf numFmtId="0" fontId="2" fillId="13" borderId="13" xfId="6" applyFont="1"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cellXfs>
  <cellStyles count="11">
    <cellStyle name="Comma" xfId="1" builtinId="3"/>
    <cellStyle name="Comma 90" xfId="7" xr:uid="{F3A37BE6-506C-439A-9BA9-E4FE5E02BB6D}"/>
    <cellStyle name="Comma 90 2" xfId="9" xr:uid="{A280C812-2844-4177-9D58-FDF9AC658D3D}"/>
    <cellStyle name="Hyperlink" xfId="3" builtinId="8"/>
    <cellStyle name="Normal" xfId="0" builtinId="0"/>
    <cellStyle name="Normal 226" xfId="4" xr:uid="{C8C1F5E3-78AF-4BC2-83E8-22FF5AF4571B}"/>
    <cellStyle name="Normal 228" xfId="5" xr:uid="{C38ACA02-CCCA-4C54-830F-1596380D8CD5}"/>
    <cellStyle name="Normal 228 2" xfId="6" xr:uid="{F566E1E7-AE66-43F2-BF9A-29FCE53434F5}"/>
    <cellStyle name="Normal 229" xfId="8" xr:uid="{E624A9E5-7E78-4B34-8B49-D0806F9146B5}"/>
    <cellStyle name="Normal 3 10" xfId="10" xr:uid="{4CA3A7D5-F72E-43F6-9326-ACEB73F486ED}"/>
    <cellStyle name="Percent" xfId="2" builtinId="5"/>
  </cellStyles>
  <dxfs count="24">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'Min. Value by Region by Comm.'!$A$6:$E$6</c:f>
          <c:strCache>
            <c:ptCount val="5"/>
            <c:pt idx="0">
              <c:v>Value of Minerals by Region by Commodity Group - 2023-24</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8413816138617465"/>
          <c:y val="0.28613123869575829"/>
          <c:w val="0.52837894567768739"/>
          <c:h val="0.6630092892281122"/>
        </c:manualLayout>
      </c:layout>
      <c:pieChart>
        <c:varyColors val="1"/>
        <c:ser>
          <c:idx val="0"/>
          <c:order val="0"/>
          <c:tx>
            <c:v>Value</c:v>
          </c:tx>
          <c:dPt>
            <c:idx val="0"/>
            <c:bubble3D val="0"/>
            <c:spPr>
              <a:solidFill>
                <a:schemeClr val="accent4">
                  <a:shade val="42000"/>
                </a:schemeClr>
              </a:solidFill>
              <a:ln w="19050">
                <a:solidFill>
                  <a:schemeClr val="lt1"/>
                </a:solidFill>
              </a:ln>
              <a:effectLst/>
            </c:spPr>
            <c:extLst>
              <c:ext xmlns:c16="http://schemas.microsoft.com/office/drawing/2014/chart" uri="{C3380CC4-5D6E-409C-BE32-E72D297353CC}">
                <c16:uniqueId val="{00000001-042A-42E8-9071-1CD7C7C23672}"/>
              </c:ext>
            </c:extLst>
          </c:dPt>
          <c:dPt>
            <c:idx val="1"/>
            <c:bubble3D val="0"/>
            <c:spPr>
              <a:solidFill>
                <a:schemeClr val="accent4">
                  <a:shade val="55000"/>
                </a:schemeClr>
              </a:solidFill>
              <a:ln w="19050">
                <a:solidFill>
                  <a:schemeClr val="lt1"/>
                </a:solidFill>
              </a:ln>
              <a:effectLst/>
            </c:spPr>
            <c:extLst>
              <c:ext xmlns:c16="http://schemas.microsoft.com/office/drawing/2014/chart" uri="{C3380CC4-5D6E-409C-BE32-E72D297353CC}">
                <c16:uniqueId val="{00000003-042A-42E8-9071-1CD7C7C23672}"/>
              </c:ext>
            </c:extLst>
          </c:dPt>
          <c:dPt>
            <c:idx val="2"/>
            <c:bubble3D val="0"/>
            <c:spPr>
              <a:solidFill>
                <a:schemeClr val="accent4">
                  <a:shade val="93000"/>
                </a:schemeClr>
              </a:solidFill>
              <a:ln w="19050">
                <a:solidFill>
                  <a:schemeClr val="lt1"/>
                </a:solidFill>
              </a:ln>
              <a:effectLst/>
            </c:spPr>
            <c:extLst>
              <c:ext xmlns:c16="http://schemas.microsoft.com/office/drawing/2014/chart" uri="{C3380CC4-5D6E-409C-BE32-E72D297353CC}">
                <c16:uniqueId val="{00000005-042A-42E8-9071-1CD7C7C23672}"/>
              </c:ext>
            </c:extLst>
          </c:dPt>
          <c:dPt>
            <c:idx val="3"/>
            <c:bubble3D val="0"/>
            <c:spPr>
              <a:solidFill>
                <a:schemeClr val="accent4">
                  <a:shade val="80000"/>
                </a:schemeClr>
              </a:solidFill>
              <a:ln w="19050">
                <a:solidFill>
                  <a:schemeClr val="lt1"/>
                </a:solidFill>
              </a:ln>
              <a:effectLst/>
            </c:spPr>
            <c:extLst>
              <c:ext xmlns:c16="http://schemas.microsoft.com/office/drawing/2014/chart" uri="{C3380CC4-5D6E-409C-BE32-E72D297353CC}">
                <c16:uniqueId val="{00000007-042A-42E8-9071-1CD7C7C23672}"/>
              </c:ext>
            </c:extLst>
          </c:dPt>
          <c:dPt>
            <c:idx val="4"/>
            <c:bubble3D val="0"/>
            <c:spPr>
              <a:solidFill>
                <a:schemeClr val="accent4">
                  <a:tint val="94000"/>
                </a:schemeClr>
              </a:solidFill>
              <a:ln w="19050">
                <a:solidFill>
                  <a:schemeClr val="lt1"/>
                </a:solidFill>
              </a:ln>
              <a:effectLst/>
            </c:spPr>
            <c:extLst>
              <c:ext xmlns:c16="http://schemas.microsoft.com/office/drawing/2014/chart" uri="{C3380CC4-5D6E-409C-BE32-E72D297353CC}">
                <c16:uniqueId val="{00000009-042A-42E8-9071-1CD7C7C23672}"/>
              </c:ext>
            </c:extLst>
          </c:dPt>
          <c:dPt>
            <c:idx val="5"/>
            <c:bubble3D val="0"/>
            <c:spPr>
              <a:solidFill>
                <a:schemeClr val="accent4">
                  <a:tint val="56000"/>
                </a:schemeClr>
              </a:solidFill>
              <a:ln w="19050">
                <a:solidFill>
                  <a:schemeClr val="lt1"/>
                </a:solidFill>
              </a:ln>
              <a:effectLst/>
            </c:spPr>
            <c:extLst>
              <c:ext xmlns:c16="http://schemas.microsoft.com/office/drawing/2014/chart" uri="{C3380CC4-5D6E-409C-BE32-E72D297353CC}">
                <c16:uniqueId val="{0000000B-042A-42E8-9071-1CD7C7C23672}"/>
              </c:ext>
            </c:extLst>
          </c:dPt>
          <c:dPt>
            <c:idx val="6"/>
            <c:bubble3D val="0"/>
            <c:spPr>
              <a:solidFill>
                <a:schemeClr val="accent4">
                  <a:tint val="43000"/>
                </a:schemeClr>
              </a:solidFill>
              <a:ln w="19050">
                <a:solidFill>
                  <a:schemeClr val="lt1"/>
                </a:solidFill>
              </a:ln>
              <a:effectLst/>
            </c:spPr>
            <c:extLst>
              <c:ext xmlns:c16="http://schemas.microsoft.com/office/drawing/2014/chart" uri="{C3380CC4-5D6E-409C-BE32-E72D297353CC}">
                <c16:uniqueId val="{0000000D-042A-42E8-9071-1CD7C7C23672}"/>
              </c:ext>
            </c:extLst>
          </c:dPt>
          <c:dPt>
            <c:idx val="7"/>
            <c:bubble3D val="0"/>
            <c:spPr>
              <a:solidFill>
                <a:schemeClr val="accent4">
                  <a:shade val="68000"/>
                </a:schemeClr>
              </a:solidFill>
              <a:ln w="19050">
                <a:solidFill>
                  <a:schemeClr val="lt1"/>
                </a:solidFill>
              </a:ln>
              <a:effectLst/>
            </c:spPr>
            <c:extLst>
              <c:ext xmlns:c16="http://schemas.microsoft.com/office/drawing/2014/chart" uri="{C3380CC4-5D6E-409C-BE32-E72D297353CC}">
                <c16:uniqueId val="{0000000F-042A-42E8-9071-1CD7C7C23672}"/>
              </c:ext>
            </c:extLst>
          </c:dPt>
          <c:dPt>
            <c:idx val="8"/>
            <c:bubble3D val="0"/>
            <c:spPr>
              <a:solidFill>
                <a:schemeClr val="accent4">
                  <a:shade val="80000"/>
                </a:schemeClr>
              </a:solidFill>
              <a:ln w="19050">
                <a:solidFill>
                  <a:schemeClr val="lt1"/>
                </a:solidFill>
              </a:ln>
              <a:effectLst/>
            </c:spPr>
            <c:extLst>
              <c:ext xmlns:c16="http://schemas.microsoft.com/office/drawing/2014/chart" uri="{C3380CC4-5D6E-409C-BE32-E72D297353CC}">
                <c16:uniqueId val="{00000011-042A-42E8-9071-1CD7C7C23672}"/>
              </c:ext>
            </c:extLst>
          </c:dPt>
          <c:dPt>
            <c:idx val="9"/>
            <c:bubble3D val="0"/>
            <c:spPr>
              <a:solidFill>
                <a:schemeClr val="accent4">
                  <a:tint val="43000"/>
                </a:schemeClr>
              </a:solidFill>
              <a:ln w="19050">
                <a:solidFill>
                  <a:schemeClr val="lt1"/>
                </a:solidFill>
              </a:ln>
              <a:effectLst/>
            </c:spPr>
            <c:extLst>
              <c:ext xmlns:c16="http://schemas.microsoft.com/office/drawing/2014/chart" uri="{C3380CC4-5D6E-409C-BE32-E72D297353CC}">
                <c16:uniqueId val="{00000013-042A-42E8-9071-1CD7C7C23672}"/>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042A-42E8-9071-1CD7C7C23672}"/>
                </c:ext>
              </c:extLst>
            </c:dLbl>
            <c:dLbl>
              <c:idx val="1"/>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5192861111111108"/>
                      <c:h val="0.11144351851851853"/>
                    </c:manualLayout>
                  </c15:layout>
                </c:ext>
                <c:ext xmlns:c16="http://schemas.microsoft.com/office/drawing/2014/chart" uri="{C3380CC4-5D6E-409C-BE32-E72D297353CC}">
                  <c16:uniqueId val="{00000003-042A-42E8-9071-1CD7C7C23672}"/>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042A-42E8-9071-1CD7C7C23672}"/>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042A-42E8-9071-1CD7C7C23672}"/>
                </c:ext>
              </c:extLst>
            </c:dLbl>
            <c:dLbl>
              <c:idx val="5"/>
              <c:layout>
                <c:manualLayout>
                  <c:x val="-9.8046071584457758E-2"/>
                  <c:y val="-9.568231680722673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42A-42E8-9071-1CD7C7C23672}"/>
                </c:ext>
              </c:extLst>
            </c:dLbl>
            <c:dLbl>
              <c:idx val="6"/>
              <c:layout>
                <c:manualLayout>
                  <c:x val="7.9362733768981189E-2"/>
                  <c:y val="-2.8525410079260793E-2"/>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4557443744253998"/>
                      <c:h val="0.10581812824003305"/>
                    </c:manualLayout>
                  </c15:layout>
                </c:ext>
                <c:ext xmlns:c16="http://schemas.microsoft.com/office/drawing/2014/chart" uri="{C3380CC4-5D6E-409C-BE32-E72D297353CC}">
                  <c16:uniqueId val="{0000000D-042A-42E8-9071-1CD7C7C23672}"/>
                </c:ext>
              </c:extLst>
            </c:dLbl>
            <c:dLbl>
              <c:idx val="7"/>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F-042A-42E8-9071-1CD7C7C23672}"/>
                </c:ext>
              </c:extLst>
            </c:dLbl>
            <c:dLbl>
              <c:idx val="8"/>
              <c:layout>
                <c:manualLayout>
                  <c:x val="5.2019930555555559E-2"/>
                  <c:y val="-4.23996296296296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42A-42E8-9071-1CD7C7C2367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('Min. Value by Region by Comm.'!$A$7,'Min. Value by Region by Comm.'!$A$17,'Min. Value by Region by Comm.'!$A$29,'Min. Value by Region by Comm.'!$A$43,'Min. Value by Region by Comm.'!$D$7,'Min. Value by Region by Comm.'!$D$19,'Min. Value by Region by Comm.'!$D$24,'Min. Value by Region by Comm.'!$D$28,'Min. Value by Region by Comm.'!$D$32,'Min. Value by Region by Comm.'!$D$39)</c:f>
              <c:strCache>
                <c:ptCount val="10"/>
                <c:pt idx="0">
                  <c:v>Pilbara Region</c:v>
                </c:pt>
                <c:pt idx="1">
                  <c:v>Goldfields-Esperance Region</c:v>
                </c:pt>
                <c:pt idx="2">
                  <c:v>Mid West Region</c:v>
                </c:pt>
                <c:pt idx="3">
                  <c:v>Kimberley Region</c:v>
                </c:pt>
                <c:pt idx="4">
                  <c:v>Wheatbelt Region</c:v>
                </c:pt>
                <c:pt idx="5">
                  <c:v>Perth Region</c:v>
                </c:pt>
                <c:pt idx="6">
                  <c:v>Great Southern Region</c:v>
                </c:pt>
                <c:pt idx="7">
                  <c:v>Peel Region</c:v>
                </c:pt>
                <c:pt idx="8">
                  <c:v>South West Region</c:v>
                </c:pt>
                <c:pt idx="9">
                  <c:v>Gascoyne Region</c:v>
                </c:pt>
              </c:strCache>
            </c:strRef>
          </c:cat>
          <c:val>
            <c:numRef>
              <c:f>('Min. Value by Region by Comm.'!$B$15,'Min. Value by Region by Comm.'!$B$27,'Min. Value by Region by Comm.'!$B$41,'Min. Value by Region by Comm.'!$B$47,'Min. Value by Region by Comm.'!$E$17,'Min. Value by Region by Comm.'!$E$22,'Min. Value by Region by Comm.'!$E$26,'Min. Value by Region by Comm.'!$E$30,'Min. Value by Region by Comm.'!$E$37,'Min. Value by Region by Comm.'!$E$45)</c:f>
              <c:numCache>
                <c:formatCode>#,##0</c:formatCode>
                <c:ptCount val="10"/>
                <c:pt idx="0">
                  <c:v>143707030394.03857</c:v>
                </c:pt>
                <c:pt idx="1">
                  <c:v>21182716827.891865</c:v>
                </c:pt>
                <c:pt idx="2">
                  <c:v>4640481755.286458</c:v>
                </c:pt>
                <c:pt idx="3">
                  <c:v>891661342.66388452</c:v>
                </c:pt>
                <c:pt idx="4">
                  <c:v>2739083272.8866982</c:v>
                </c:pt>
                <c:pt idx="5">
                  <c:v>52620073.938770026</c:v>
                </c:pt>
                <c:pt idx="6">
                  <c:v>10504719</c:v>
                </c:pt>
                <c:pt idx="7">
                  <c:v>9022025802</c:v>
                </c:pt>
                <c:pt idx="8">
                  <c:v>4209829267.371479</c:v>
                </c:pt>
                <c:pt idx="9">
                  <c:v>286493078.76420271</c:v>
                </c:pt>
              </c:numCache>
            </c:numRef>
          </c:val>
          <c:extLst>
            <c:ext xmlns:c16="http://schemas.microsoft.com/office/drawing/2014/chart" uri="{C3380CC4-5D6E-409C-BE32-E72D297353CC}">
              <c16:uniqueId val="{00000016-3D31-4CFC-9B79-1F054DA18E8C}"/>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'Pet. Value by Basin by Comm.'!$A$6:$E$6</c:f>
          <c:strCache>
            <c:ptCount val="5"/>
            <c:pt idx="0">
              <c:v>Value of Petroleum by Basin by Commodity 2023-24</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4078723210224931"/>
          <c:y val="0.17660789033653868"/>
          <c:w val="0.52837894567768739"/>
          <c:h val="0.6630092892281122"/>
        </c:manualLayout>
      </c:layout>
      <c:pieChart>
        <c:varyColors val="1"/>
        <c:ser>
          <c:idx val="0"/>
          <c:order val="0"/>
          <c:tx>
            <c:v>Value</c:v>
          </c:tx>
          <c:spPr>
            <a:solidFill>
              <a:schemeClr val="accent5"/>
            </a:solidFill>
          </c:spPr>
          <c:dPt>
            <c:idx val="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A5FD-4D0E-B6E7-0F98580C0EB5}"/>
              </c:ext>
            </c:extLst>
          </c:dPt>
          <c:dPt>
            <c:idx val="1"/>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03-A5FD-4D0E-B6E7-0F98580C0EB5}"/>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A5FD-4D0E-B6E7-0F98580C0EB5}"/>
              </c:ext>
            </c:extLst>
          </c:dPt>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A5FD-4D0E-B6E7-0F98580C0EB5}"/>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A5FD-4D0E-B6E7-0F98580C0EB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('Pet. Value by Basin by Comm.'!$A$7,'Pet. Value by Basin by Comm.'!$A$11,'Pet. Value by Basin by Comm.'!$D$7)</c:f>
              <c:strCache>
                <c:ptCount val="3"/>
                <c:pt idx="0">
                  <c:v>Browse Basin</c:v>
                </c:pt>
                <c:pt idx="1">
                  <c:v>Perth and Canning Basins</c:v>
                </c:pt>
                <c:pt idx="2">
                  <c:v>Carnarvon Basin</c:v>
                </c:pt>
              </c:strCache>
            </c:strRef>
          </c:cat>
          <c:val>
            <c:numRef>
              <c:f>('Pet. Value by Basin by Comm.'!$B$9,'Pet. Value by Basin by Comm.'!$B$15,'Pet. Value by Basin by Comm.'!$E$13)</c:f>
              <c:numCache>
                <c:formatCode>#,##0</c:formatCode>
                <c:ptCount val="3"/>
                <c:pt idx="0">
                  <c:v>5436543005.5934563</c:v>
                </c:pt>
                <c:pt idx="1">
                  <c:v>208681648.23368517</c:v>
                </c:pt>
                <c:pt idx="2">
                  <c:v>45271327319.895279</c:v>
                </c:pt>
              </c:numCache>
            </c:numRef>
          </c:val>
          <c:extLst>
            <c:ext xmlns:c16="http://schemas.microsoft.com/office/drawing/2014/chart" uri="{C3380CC4-5D6E-409C-BE32-E72D297353CC}">
              <c16:uniqueId val="{00000006-A5FD-4D0E-B6E7-0F98580C0EB5}"/>
            </c:ext>
          </c:extLst>
        </c:ser>
        <c:dLbls>
          <c:dLblPos val="bestFit"/>
          <c:showLegendKey val="0"/>
          <c:showVal val="1"/>
          <c:showCatName val="0"/>
          <c:showSerName val="0"/>
          <c:showPercent val="0"/>
          <c:showBubbleSize val="0"/>
          <c:showLeaderLines val="1"/>
        </c:dLbls>
        <c:firstSliceAng val="35"/>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Tenements in Force'!$AW$39:$BA$39</c:f>
          <c:strCache>
            <c:ptCount val="5"/>
            <c:pt idx="0">
              <c:v>Total Mining Tenements</c:v>
            </c:pt>
          </c:strCache>
        </c:strRef>
      </c:tx>
      <c:overlay val="0"/>
      <c:txPr>
        <a:bodyPr/>
        <a:lstStyle/>
        <a:p>
          <a:pPr>
            <a:defRPr lang="en-GB"/>
          </a:pPr>
          <a:endParaRPr lang="en-US"/>
        </a:p>
      </c:txPr>
    </c:title>
    <c:autoTitleDeleted val="0"/>
    <c:plotArea>
      <c:layout>
        <c:manualLayout>
          <c:layoutTarget val="inner"/>
          <c:xMode val="edge"/>
          <c:yMode val="edge"/>
          <c:x val="0.129748360316674"/>
          <c:y val="0.215063434701048"/>
          <c:w val="0.74050327936665306"/>
          <c:h val="0.59916031278770998"/>
        </c:manualLayout>
      </c:layout>
      <c:barChart>
        <c:barDir val="col"/>
        <c:grouping val="clustered"/>
        <c:varyColors val="0"/>
        <c:ser>
          <c:idx val="0"/>
          <c:order val="0"/>
          <c:tx>
            <c:strRef>
              <c:f>'Mining Tenements in Force'!$AI$17</c:f>
              <c:strCache>
                <c:ptCount val="1"/>
                <c:pt idx="0">
                  <c:v>Number</c:v>
                </c:pt>
              </c:strCache>
            </c:strRef>
          </c:tx>
          <c:invertIfNegative val="0"/>
          <c:cat>
            <c:strRef>
              <c:f>'Mining Tenements in Force'!$AH$18:$AH$25</c:f>
              <c:strCache>
                <c:ptCount val="8"/>
                <c:pt idx="0">
                  <c:v>2016-17</c:v>
                </c:pt>
                <c:pt idx="1">
                  <c:v>2017-18</c:v>
                </c:pt>
                <c:pt idx="2">
                  <c:v>2018-19</c:v>
                </c:pt>
                <c:pt idx="3">
                  <c:v>2019-20</c:v>
                </c:pt>
                <c:pt idx="4">
                  <c:v>2020-21</c:v>
                </c:pt>
                <c:pt idx="5">
                  <c:v>2021-22</c:v>
                </c:pt>
                <c:pt idx="6">
                  <c:v>2022-23</c:v>
                </c:pt>
                <c:pt idx="7">
                  <c:v>2023-24</c:v>
                </c:pt>
              </c:strCache>
            </c:strRef>
          </c:cat>
          <c:val>
            <c:numRef>
              <c:f>'Mining Tenements in Force'!$AI$18:$AI$25</c:f>
              <c:numCache>
                <c:formatCode>#,##0_ ;\-#,##0\ </c:formatCode>
                <c:ptCount val="8"/>
                <c:pt idx="0">
                  <c:v>14633</c:v>
                </c:pt>
                <c:pt idx="1">
                  <c:v>16521</c:v>
                </c:pt>
                <c:pt idx="2">
                  <c:v>18263</c:v>
                </c:pt>
                <c:pt idx="3">
                  <c:v>21367</c:v>
                </c:pt>
                <c:pt idx="4">
                  <c:v>22463</c:v>
                </c:pt>
                <c:pt idx="5">
                  <c:v>24011</c:v>
                </c:pt>
                <c:pt idx="6">
                  <c:v>24830</c:v>
                </c:pt>
                <c:pt idx="7">
                  <c:v>26751</c:v>
                </c:pt>
              </c:numCache>
            </c:numRef>
          </c:val>
          <c:extLst>
            <c:ext xmlns:c16="http://schemas.microsoft.com/office/drawing/2014/chart" uri="{C3380CC4-5D6E-409C-BE32-E72D297353CC}">
              <c16:uniqueId val="{00000000-A20A-4329-B0B2-02842AE11FE4}"/>
            </c:ext>
          </c:extLst>
        </c:ser>
        <c:dLbls>
          <c:showLegendKey val="0"/>
          <c:showVal val="0"/>
          <c:showCatName val="0"/>
          <c:showSerName val="0"/>
          <c:showPercent val="0"/>
          <c:showBubbleSize val="0"/>
        </c:dLbls>
        <c:gapWidth val="150"/>
        <c:axId val="805115640"/>
        <c:axId val="805118904"/>
      </c:barChart>
      <c:lineChart>
        <c:grouping val="standard"/>
        <c:varyColors val="0"/>
        <c:ser>
          <c:idx val="1"/>
          <c:order val="1"/>
          <c:tx>
            <c:strRef>
              <c:f>'Mining Tenements in Force'!$AJ$17</c:f>
              <c:strCache>
                <c:ptCount val="1"/>
                <c:pt idx="0">
                  <c:v>'000 ha</c:v>
                </c:pt>
              </c:strCache>
            </c:strRef>
          </c:tx>
          <c:spPr>
            <a:ln w="28575">
              <a:solidFill>
                <a:schemeClr val="accent3">
                  <a:lumMod val="60000"/>
                  <a:lumOff val="40000"/>
                </a:schemeClr>
              </a:solidFill>
            </a:ln>
          </c:spPr>
          <c:marker>
            <c:symbol val="none"/>
          </c:marker>
          <c:val>
            <c:numRef>
              <c:f>'Mining Tenements in Force'!$AJ$18:$AJ$25</c:f>
              <c:numCache>
                <c:formatCode>#,##0_ ;\-#,##0\ </c:formatCode>
                <c:ptCount val="8"/>
                <c:pt idx="0">
                  <c:v>25227.962</c:v>
                </c:pt>
                <c:pt idx="1">
                  <c:v>30510.962</c:v>
                </c:pt>
                <c:pt idx="2">
                  <c:v>36846.962</c:v>
                </c:pt>
                <c:pt idx="3">
                  <c:v>51159.962</c:v>
                </c:pt>
                <c:pt idx="4">
                  <c:v>58311.566000000006</c:v>
                </c:pt>
                <c:pt idx="5">
                  <c:v>71013</c:v>
                </c:pt>
                <c:pt idx="6">
                  <c:v>74335.154999999999</c:v>
                </c:pt>
                <c:pt idx="7">
                  <c:v>77509</c:v>
                </c:pt>
              </c:numCache>
            </c:numRef>
          </c:val>
          <c:smooth val="0"/>
          <c:extLst>
            <c:ext xmlns:c16="http://schemas.microsoft.com/office/drawing/2014/chart" uri="{C3380CC4-5D6E-409C-BE32-E72D297353CC}">
              <c16:uniqueId val="{00000001-A20A-4329-B0B2-02842AE11FE4}"/>
            </c:ext>
          </c:extLst>
        </c:ser>
        <c:dLbls>
          <c:showLegendKey val="0"/>
          <c:showVal val="0"/>
          <c:showCatName val="0"/>
          <c:showSerName val="0"/>
          <c:showPercent val="0"/>
          <c:showBubbleSize val="0"/>
        </c:dLbls>
        <c:marker val="1"/>
        <c:smooth val="0"/>
        <c:axId val="805133224"/>
        <c:axId val="805127496"/>
      </c:lineChart>
      <c:catAx>
        <c:axId val="805115640"/>
        <c:scaling>
          <c:orientation val="minMax"/>
        </c:scaling>
        <c:delete val="0"/>
        <c:axPos val="b"/>
        <c:numFmt formatCode="General" sourceLinked="0"/>
        <c:majorTickMark val="out"/>
        <c:minorTickMark val="none"/>
        <c:tickLblPos val="nextTo"/>
        <c:txPr>
          <a:bodyPr rot="-2700000"/>
          <a:lstStyle/>
          <a:p>
            <a:pPr>
              <a:defRPr lang="en-GB"/>
            </a:pPr>
            <a:endParaRPr lang="en-US"/>
          </a:p>
        </c:txPr>
        <c:crossAx val="805118904"/>
        <c:crosses val="autoZero"/>
        <c:auto val="1"/>
        <c:lblAlgn val="ctr"/>
        <c:lblOffset val="100"/>
        <c:noMultiLvlLbl val="1"/>
      </c:catAx>
      <c:valAx>
        <c:axId val="805118904"/>
        <c:scaling>
          <c:orientation val="minMax"/>
        </c:scaling>
        <c:delete val="0"/>
        <c:axPos val="l"/>
        <c:majorGridlines/>
        <c:title>
          <c:tx>
            <c:rich>
              <a:bodyPr rot="-5400000" vert="horz"/>
              <a:lstStyle/>
              <a:p>
                <a:pPr>
                  <a:defRPr lang="en-GB"/>
                </a:pPr>
                <a:r>
                  <a:rPr lang="en-AU"/>
                  <a:t>Number of</a:t>
                </a:r>
                <a:r>
                  <a:rPr lang="en-AU" baseline="0"/>
                  <a:t> tenements in force</a:t>
                </a:r>
                <a:endParaRPr lang="en-AU"/>
              </a:p>
            </c:rich>
          </c:tx>
          <c:layout>
            <c:manualLayout>
              <c:xMode val="edge"/>
              <c:yMode val="edge"/>
              <c:x val="4.0011534510028708E-2"/>
              <c:y val="0.35754935026203188"/>
            </c:manualLayout>
          </c:layout>
          <c:overlay val="0"/>
        </c:title>
        <c:numFmt formatCode="#,##0_ ;\-#,##0\ " sourceLinked="1"/>
        <c:majorTickMark val="out"/>
        <c:minorTickMark val="none"/>
        <c:tickLblPos val="nextTo"/>
        <c:txPr>
          <a:bodyPr/>
          <a:lstStyle/>
          <a:p>
            <a:pPr>
              <a:defRPr lang="en-GB"/>
            </a:pPr>
            <a:endParaRPr lang="en-US"/>
          </a:p>
        </c:txPr>
        <c:crossAx val="805115640"/>
        <c:crosses val="autoZero"/>
        <c:crossBetween val="between"/>
      </c:valAx>
      <c:valAx>
        <c:axId val="805127496"/>
        <c:scaling>
          <c:orientation val="minMax"/>
        </c:scaling>
        <c:delete val="0"/>
        <c:axPos val="r"/>
        <c:title>
          <c:tx>
            <c:rich>
              <a:bodyPr rot="-5400000" vert="horz"/>
              <a:lstStyle/>
              <a:p>
                <a:pPr>
                  <a:defRPr lang="en-GB"/>
                </a:pPr>
                <a:r>
                  <a:rPr lang="en-AU"/>
                  <a:t>'000 ha</a:t>
                </a:r>
              </a:p>
            </c:rich>
          </c:tx>
          <c:overlay val="0"/>
        </c:title>
        <c:numFmt formatCode="#,##0_ ;\-#,##0\ " sourceLinked="1"/>
        <c:majorTickMark val="out"/>
        <c:minorTickMark val="none"/>
        <c:tickLblPos val="nextTo"/>
        <c:txPr>
          <a:bodyPr/>
          <a:lstStyle/>
          <a:p>
            <a:pPr>
              <a:defRPr lang="en-GB"/>
            </a:pPr>
            <a:endParaRPr lang="en-US"/>
          </a:p>
        </c:txPr>
        <c:crossAx val="805133224"/>
        <c:crosses val="max"/>
        <c:crossBetween val="between"/>
      </c:valAx>
      <c:catAx>
        <c:axId val="805133224"/>
        <c:scaling>
          <c:orientation val="minMax"/>
        </c:scaling>
        <c:delete val="1"/>
        <c:axPos val="b"/>
        <c:numFmt formatCode="General" sourceLinked="1"/>
        <c:majorTickMark val="out"/>
        <c:minorTickMark val="none"/>
        <c:tickLblPos val="nextTo"/>
        <c:crossAx val="805127496"/>
        <c:crosses val="autoZero"/>
        <c:auto val="1"/>
        <c:lblAlgn val="ctr"/>
        <c:lblOffset val="100"/>
        <c:noMultiLvlLbl val="1"/>
      </c:catAx>
    </c:plotArea>
    <c:legend>
      <c:legendPos val="t"/>
      <c:overlay val="0"/>
      <c:txPr>
        <a:bodyPr/>
        <a:lstStyle/>
        <a:p>
          <a:pPr>
            <a:defRPr lang="en-GB"/>
          </a:pPr>
          <a:endParaRPr lang="en-US"/>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July 2023 to June 2024</c:v>
            </c:pt>
          </c:strCache>
        </c:strRef>
      </c:tx>
      <c:layout>
        <c:manualLayout>
          <c:xMode val="edge"/>
          <c:yMode val="edge"/>
          <c:x val="0.18088000791348527"/>
          <c:y val="3.648158593356346E-2"/>
        </c:manualLayout>
      </c:layout>
      <c:overlay val="0"/>
      <c:spPr>
        <a:noFill/>
        <a:ln>
          <a:noFill/>
        </a:ln>
        <a:effectLst/>
      </c:spPr>
      <c:txPr>
        <a:bodyPr rot="0" spcFirstLastPara="1" vertOverflow="ellipsis" vert="horz" wrap="square" anchor="ctr" anchorCtr="1"/>
        <a:lstStyle/>
        <a:p>
          <a:pPr algn="ctr">
            <a:defRPr lang="en-GB"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9137042661920698E-2"/>
          <c:y val="0.184562092340084"/>
          <c:w val="0.87514645827971405"/>
          <c:h val="0.52588950771397502"/>
        </c:manualLayout>
      </c:layout>
      <c:barChart>
        <c:barDir val="col"/>
        <c:grouping val="clustered"/>
        <c:varyColors val="0"/>
        <c:ser>
          <c:idx val="1"/>
          <c:order val="0"/>
          <c:tx>
            <c:strRef>
              <c:f>'Mining Tenement Activity'!$B$7</c:f>
              <c:strCache>
                <c:ptCount val="1"/>
                <c:pt idx="0">
                  <c:v>Applied For</c:v>
                </c:pt>
              </c:strCache>
            </c:strRef>
          </c:tx>
          <c:spPr>
            <a:solidFill>
              <a:schemeClr val="accent3"/>
            </a:solidFill>
            <a:ln>
              <a:noFill/>
            </a:ln>
            <a:effectLst/>
          </c:spPr>
          <c:invertIfNegative val="0"/>
          <c:cat>
            <c:numRef>
              <c:f>'Mining Tenement Activity'!$A$8:$A$19</c:f>
              <c:numCache>
                <c:formatCode>mmmm\ yyyy</c:formatCode>
                <c:ptCount val="12"/>
                <c:pt idx="0">
                  <c:v>45108</c:v>
                </c:pt>
                <c:pt idx="1">
                  <c:v>45139</c:v>
                </c:pt>
                <c:pt idx="2">
                  <c:v>45170</c:v>
                </c:pt>
                <c:pt idx="3">
                  <c:v>45200</c:v>
                </c:pt>
                <c:pt idx="4">
                  <c:v>45231</c:v>
                </c:pt>
                <c:pt idx="5">
                  <c:v>45261</c:v>
                </c:pt>
                <c:pt idx="6">
                  <c:v>45292</c:v>
                </c:pt>
                <c:pt idx="7">
                  <c:v>45323</c:v>
                </c:pt>
                <c:pt idx="8">
                  <c:v>45352</c:v>
                </c:pt>
                <c:pt idx="9">
                  <c:v>45383</c:v>
                </c:pt>
                <c:pt idx="10">
                  <c:v>45413</c:v>
                </c:pt>
                <c:pt idx="11">
                  <c:v>45444</c:v>
                </c:pt>
              </c:numCache>
            </c:numRef>
          </c:cat>
          <c:val>
            <c:numRef>
              <c:f>'Mining Tenement Activity'!$B$8:$B$19</c:f>
              <c:numCache>
                <c:formatCode>0_ ;\-0\ </c:formatCode>
                <c:ptCount val="12"/>
                <c:pt idx="0">
                  <c:v>300</c:v>
                </c:pt>
                <c:pt idx="1">
                  <c:v>330</c:v>
                </c:pt>
                <c:pt idx="2">
                  <c:v>301</c:v>
                </c:pt>
                <c:pt idx="3">
                  <c:v>325</c:v>
                </c:pt>
                <c:pt idx="4">
                  <c:v>388</c:v>
                </c:pt>
                <c:pt idx="5">
                  <c:v>404</c:v>
                </c:pt>
                <c:pt idx="6">
                  <c:v>264</c:v>
                </c:pt>
                <c:pt idx="7">
                  <c:v>288</c:v>
                </c:pt>
                <c:pt idx="8">
                  <c:v>278</c:v>
                </c:pt>
                <c:pt idx="9">
                  <c:v>303</c:v>
                </c:pt>
                <c:pt idx="10">
                  <c:v>321</c:v>
                </c:pt>
                <c:pt idx="11">
                  <c:v>215</c:v>
                </c:pt>
              </c:numCache>
            </c:numRef>
          </c:val>
          <c:extLst>
            <c:ext xmlns:c16="http://schemas.microsoft.com/office/drawing/2014/chart" uri="{C3380CC4-5D6E-409C-BE32-E72D297353CC}">
              <c16:uniqueId val="{00000000-F38E-4D6F-B979-C000B9837C6A}"/>
            </c:ext>
          </c:extLst>
        </c:ser>
        <c:ser>
          <c:idx val="0"/>
          <c:order val="1"/>
          <c:tx>
            <c:strRef>
              <c:f>'Mining Tenement Activity'!$C$7</c:f>
              <c:strCache>
                <c:ptCount val="1"/>
                <c:pt idx="0">
                  <c:v>Granted</c:v>
                </c:pt>
              </c:strCache>
            </c:strRef>
          </c:tx>
          <c:spPr>
            <a:solidFill>
              <a:schemeClr val="accent3">
                <a:shade val="65000"/>
              </a:schemeClr>
            </a:solidFill>
            <a:ln>
              <a:noFill/>
            </a:ln>
            <a:effectLst/>
          </c:spPr>
          <c:invertIfNegative val="0"/>
          <c:cat>
            <c:numRef>
              <c:f>'Mining Tenement Activity'!$A$8:$A$19</c:f>
              <c:numCache>
                <c:formatCode>mmmm\ yyyy</c:formatCode>
                <c:ptCount val="12"/>
                <c:pt idx="0">
                  <c:v>45108</c:v>
                </c:pt>
                <c:pt idx="1">
                  <c:v>45139</c:v>
                </c:pt>
                <c:pt idx="2">
                  <c:v>45170</c:v>
                </c:pt>
                <c:pt idx="3">
                  <c:v>45200</c:v>
                </c:pt>
                <c:pt idx="4">
                  <c:v>45231</c:v>
                </c:pt>
                <c:pt idx="5">
                  <c:v>45261</c:v>
                </c:pt>
                <c:pt idx="6">
                  <c:v>45292</c:v>
                </c:pt>
                <c:pt idx="7">
                  <c:v>45323</c:v>
                </c:pt>
                <c:pt idx="8">
                  <c:v>45352</c:v>
                </c:pt>
                <c:pt idx="9">
                  <c:v>45383</c:v>
                </c:pt>
                <c:pt idx="10">
                  <c:v>45413</c:v>
                </c:pt>
                <c:pt idx="11">
                  <c:v>45444</c:v>
                </c:pt>
              </c:numCache>
            </c:numRef>
          </c:cat>
          <c:val>
            <c:numRef>
              <c:f>'Mining Tenement Activity'!$C$8:$C$19</c:f>
              <c:numCache>
                <c:formatCode>0_ ;\-0\ </c:formatCode>
                <c:ptCount val="12"/>
                <c:pt idx="0">
                  <c:v>367</c:v>
                </c:pt>
                <c:pt idx="1">
                  <c:v>172</c:v>
                </c:pt>
                <c:pt idx="2">
                  <c:v>184</c:v>
                </c:pt>
                <c:pt idx="3">
                  <c:v>146</c:v>
                </c:pt>
                <c:pt idx="4">
                  <c:v>167</c:v>
                </c:pt>
                <c:pt idx="5">
                  <c:v>112</c:v>
                </c:pt>
                <c:pt idx="6">
                  <c:v>143</c:v>
                </c:pt>
                <c:pt idx="7">
                  <c:v>123</c:v>
                </c:pt>
                <c:pt idx="8">
                  <c:v>165</c:v>
                </c:pt>
                <c:pt idx="9">
                  <c:v>137</c:v>
                </c:pt>
                <c:pt idx="10">
                  <c:v>142</c:v>
                </c:pt>
                <c:pt idx="11">
                  <c:v>57</c:v>
                </c:pt>
              </c:numCache>
            </c:numRef>
          </c:val>
          <c:extLst>
            <c:ext xmlns:c16="http://schemas.microsoft.com/office/drawing/2014/chart" uri="{C3380CC4-5D6E-409C-BE32-E72D297353CC}">
              <c16:uniqueId val="{00000001-F38E-4D6F-B979-C000B9837C6A}"/>
            </c:ext>
          </c:extLst>
        </c:ser>
        <c:ser>
          <c:idx val="2"/>
          <c:order val="2"/>
          <c:tx>
            <c:strRef>
              <c:f>'Mining Tenement Activity'!$D$7</c:f>
              <c:strCache>
                <c:ptCount val="1"/>
                <c:pt idx="0">
                  <c:v>Died</c:v>
                </c:pt>
              </c:strCache>
            </c:strRef>
          </c:tx>
          <c:spPr>
            <a:solidFill>
              <a:schemeClr val="accent3">
                <a:tint val="65000"/>
              </a:schemeClr>
            </a:solidFill>
            <a:ln>
              <a:noFill/>
            </a:ln>
            <a:effectLst/>
          </c:spPr>
          <c:invertIfNegative val="0"/>
          <c:cat>
            <c:numRef>
              <c:f>'Mining Tenement Activity'!$A$8:$A$19</c:f>
              <c:numCache>
                <c:formatCode>mmmm\ yyyy</c:formatCode>
                <c:ptCount val="12"/>
                <c:pt idx="0">
                  <c:v>45108</c:v>
                </c:pt>
                <c:pt idx="1">
                  <c:v>45139</c:v>
                </c:pt>
                <c:pt idx="2">
                  <c:v>45170</c:v>
                </c:pt>
                <c:pt idx="3">
                  <c:v>45200</c:v>
                </c:pt>
                <c:pt idx="4">
                  <c:v>45231</c:v>
                </c:pt>
                <c:pt idx="5">
                  <c:v>45261</c:v>
                </c:pt>
                <c:pt idx="6">
                  <c:v>45292</c:v>
                </c:pt>
                <c:pt idx="7">
                  <c:v>45323</c:v>
                </c:pt>
                <c:pt idx="8">
                  <c:v>45352</c:v>
                </c:pt>
                <c:pt idx="9">
                  <c:v>45383</c:v>
                </c:pt>
                <c:pt idx="10">
                  <c:v>45413</c:v>
                </c:pt>
                <c:pt idx="11">
                  <c:v>45444</c:v>
                </c:pt>
              </c:numCache>
            </c:numRef>
          </c:cat>
          <c:val>
            <c:numRef>
              <c:f>'Mining Tenement Activity'!$D$8:$D$19</c:f>
              <c:numCache>
                <c:formatCode>0_ ;\-0\ </c:formatCode>
                <c:ptCount val="12"/>
                <c:pt idx="0">
                  <c:v>404</c:v>
                </c:pt>
                <c:pt idx="1">
                  <c:v>361</c:v>
                </c:pt>
                <c:pt idx="2">
                  <c:v>228</c:v>
                </c:pt>
                <c:pt idx="3">
                  <c:v>265</c:v>
                </c:pt>
                <c:pt idx="4">
                  <c:v>343</c:v>
                </c:pt>
                <c:pt idx="5">
                  <c:v>262</c:v>
                </c:pt>
                <c:pt idx="6">
                  <c:v>369</c:v>
                </c:pt>
                <c:pt idx="7">
                  <c:v>314</c:v>
                </c:pt>
                <c:pt idx="8">
                  <c:v>329</c:v>
                </c:pt>
                <c:pt idx="9">
                  <c:v>331</c:v>
                </c:pt>
                <c:pt idx="10">
                  <c:v>398</c:v>
                </c:pt>
                <c:pt idx="11">
                  <c:v>442</c:v>
                </c:pt>
              </c:numCache>
            </c:numRef>
          </c:val>
          <c:extLst>
            <c:ext xmlns:c16="http://schemas.microsoft.com/office/drawing/2014/chart" uri="{C3380CC4-5D6E-409C-BE32-E72D297353CC}">
              <c16:uniqueId val="{00000002-F38E-4D6F-B979-C000B9837C6A}"/>
            </c:ext>
          </c:extLst>
        </c:ser>
        <c:dLbls>
          <c:showLegendKey val="0"/>
          <c:showVal val="0"/>
          <c:showCatName val="0"/>
          <c:showSerName val="0"/>
          <c:showPercent val="0"/>
          <c:showBubbleSize val="0"/>
        </c:dLbls>
        <c:gapWidth val="150"/>
        <c:axId val="739768584"/>
        <c:axId val="739772376"/>
      </c:barChart>
      <c:dateAx>
        <c:axId val="739768584"/>
        <c:scaling>
          <c:orientation val="minMax"/>
        </c:scaling>
        <c:delete val="0"/>
        <c:axPos val="b"/>
        <c:numFmt formatCode="mmmm\ yy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772376"/>
        <c:crosses val="autoZero"/>
        <c:auto val="0"/>
        <c:lblOffset val="100"/>
        <c:baseTimeUnit val="months"/>
        <c:majorUnit val="1"/>
        <c:majorTimeUnit val="months"/>
      </c:dateAx>
      <c:valAx>
        <c:axId val="73977237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 ;\-0\ "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crossAx val="739768584"/>
        <c:crosses val="autoZero"/>
        <c:crossBetween val="between"/>
      </c:valAx>
      <c:spPr>
        <a:solidFill>
          <a:schemeClr val="bg1"/>
        </a:solidFill>
        <a:ln>
          <a:noFill/>
        </a:ln>
        <a:effectLst/>
      </c:spPr>
    </c:plotArea>
    <c:legend>
      <c:legendPos val="t"/>
      <c:layout>
        <c:manualLayout>
          <c:xMode val="edge"/>
          <c:yMode val="edge"/>
          <c:x val="0.31911281461644497"/>
          <c:y val="0.11192426149983301"/>
          <c:w val="0.361774188491715"/>
          <c:h val="6.5340247103258406E-2"/>
        </c:manualLayout>
      </c:layout>
      <c:overlay val="0"/>
      <c:spPr>
        <a:noFill/>
        <a:ln>
          <a:noFill/>
        </a:ln>
        <a:effectLst/>
      </c:spPr>
      <c:txPr>
        <a:bodyPr rot="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July 2023 to June 2024</c:v>
            </c:pt>
          </c:strCache>
        </c:strRef>
      </c:tx>
      <c:overlay val="0"/>
      <c:spPr>
        <a:noFill/>
        <a:ln>
          <a:noFill/>
        </a:ln>
        <a:effectLst/>
      </c:spPr>
      <c:txPr>
        <a:bodyPr rot="0" spcFirstLastPara="1" vertOverflow="ellipsis" vert="horz" wrap="square" anchor="ctr" anchorCtr="1"/>
        <a:lstStyle/>
        <a:p>
          <a:pPr>
            <a:defRPr lang="en-GB"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8435586176727903E-2"/>
          <c:y val="0.17600121893468901"/>
          <c:w val="0.89452737678623495"/>
          <c:h val="0.58993045385590359"/>
        </c:manualLayout>
      </c:layout>
      <c:lineChart>
        <c:grouping val="standard"/>
        <c:varyColors val="0"/>
        <c:ser>
          <c:idx val="0"/>
          <c:order val="0"/>
          <c:tx>
            <c:strRef>
              <c:f>'Mining Tenement Activity'!$B$7</c:f>
              <c:strCache>
                <c:ptCount val="1"/>
                <c:pt idx="0">
                  <c:v>Applied For</c:v>
                </c:pt>
              </c:strCache>
            </c:strRef>
          </c:tx>
          <c:spPr>
            <a:ln w="28575" cap="rnd">
              <a:solidFill>
                <a:schemeClr val="accent3">
                  <a:shade val="65000"/>
                </a:schemeClr>
              </a:solidFill>
              <a:round/>
            </a:ln>
            <a:effectLst/>
          </c:spPr>
          <c:marker>
            <c:symbol val="none"/>
          </c:marker>
          <c:cat>
            <c:numRef>
              <c:f>'Mining Tenement Activity'!$A$8:$A$19</c:f>
              <c:numCache>
                <c:formatCode>mmmm\ yyyy</c:formatCode>
                <c:ptCount val="12"/>
                <c:pt idx="0">
                  <c:v>45108</c:v>
                </c:pt>
                <c:pt idx="1">
                  <c:v>45139</c:v>
                </c:pt>
                <c:pt idx="2">
                  <c:v>45170</c:v>
                </c:pt>
                <c:pt idx="3">
                  <c:v>45200</c:v>
                </c:pt>
                <c:pt idx="4">
                  <c:v>45231</c:v>
                </c:pt>
                <c:pt idx="5">
                  <c:v>45261</c:v>
                </c:pt>
                <c:pt idx="6">
                  <c:v>45292</c:v>
                </c:pt>
                <c:pt idx="7">
                  <c:v>45323</c:v>
                </c:pt>
                <c:pt idx="8">
                  <c:v>45352</c:v>
                </c:pt>
                <c:pt idx="9">
                  <c:v>45383</c:v>
                </c:pt>
                <c:pt idx="10">
                  <c:v>45413</c:v>
                </c:pt>
                <c:pt idx="11">
                  <c:v>45444</c:v>
                </c:pt>
              </c:numCache>
            </c:numRef>
          </c:cat>
          <c:val>
            <c:numRef>
              <c:f>'Mining Tenement Activity'!$B$8:$B$19</c:f>
              <c:numCache>
                <c:formatCode>0_ ;\-0\ </c:formatCode>
                <c:ptCount val="12"/>
                <c:pt idx="0">
                  <c:v>300</c:v>
                </c:pt>
                <c:pt idx="1">
                  <c:v>330</c:v>
                </c:pt>
                <c:pt idx="2">
                  <c:v>301</c:v>
                </c:pt>
                <c:pt idx="3">
                  <c:v>325</c:v>
                </c:pt>
                <c:pt idx="4">
                  <c:v>388</c:v>
                </c:pt>
                <c:pt idx="5">
                  <c:v>404</c:v>
                </c:pt>
                <c:pt idx="6">
                  <c:v>264</c:v>
                </c:pt>
                <c:pt idx="7">
                  <c:v>288</c:v>
                </c:pt>
                <c:pt idx="8">
                  <c:v>278</c:v>
                </c:pt>
                <c:pt idx="9">
                  <c:v>303</c:v>
                </c:pt>
                <c:pt idx="10">
                  <c:v>321</c:v>
                </c:pt>
                <c:pt idx="11">
                  <c:v>215</c:v>
                </c:pt>
              </c:numCache>
            </c:numRef>
          </c:val>
          <c:smooth val="0"/>
          <c:extLst>
            <c:ext xmlns:c16="http://schemas.microsoft.com/office/drawing/2014/chart" uri="{C3380CC4-5D6E-409C-BE32-E72D297353CC}">
              <c16:uniqueId val="{00000000-7B39-497B-BD89-43D94D455901}"/>
            </c:ext>
          </c:extLst>
        </c:ser>
        <c:ser>
          <c:idx val="1"/>
          <c:order val="1"/>
          <c:tx>
            <c:strRef>
              <c:f>'Mining Tenement Activity'!$C$7</c:f>
              <c:strCache>
                <c:ptCount val="1"/>
                <c:pt idx="0">
                  <c:v>Granted</c:v>
                </c:pt>
              </c:strCache>
            </c:strRef>
          </c:tx>
          <c:spPr>
            <a:ln w="28575" cap="rnd">
              <a:solidFill>
                <a:schemeClr val="accent3"/>
              </a:solidFill>
              <a:round/>
            </a:ln>
            <a:effectLst/>
          </c:spPr>
          <c:marker>
            <c:symbol val="none"/>
          </c:marker>
          <c:cat>
            <c:numRef>
              <c:f>'Mining Tenement Activity'!$A$8:$A$19</c:f>
              <c:numCache>
                <c:formatCode>mmmm\ yyyy</c:formatCode>
                <c:ptCount val="12"/>
                <c:pt idx="0">
                  <c:v>45108</c:v>
                </c:pt>
                <c:pt idx="1">
                  <c:v>45139</c:v>
                </c:pt>
                <c:pt idx="2">
                  <c:v>45170</c:v>
                </c:pt>
                <c:pt idx="3">
                  <c:v>45200</c:v>
                </c:pt>
                <c:pt idx="4">
                  <c:v>45231</c:v>
                </c:pt>
                <c:pt idx="5">
                  <c:v>45261</c:v>
                </c:pt>
                <c:pt idx="6">
                  <c:v>45292</c:v>
                </c:pt>
                <c:pt idx="7">
                  <c:v>45323</c:v>
                </c:pt>
                <c:pt idx="8">
                  <c:v>45352</c:v>
                </c:pt>
                <c:pt idx="9">
                  <c:v>45383</c:v>
                </c:pt>
                <c:pt idx="10">
                  <c:v>45413</c:v>
                </c:pt>
                <c:pt idx="11">
                  <c:v>45444</c:v>
                </c:pt>
              </c:numCache>
            </c:numRef>
          </c:cat>
          <c:val>
            <c:numRef>
              <c:f>'Mining Tenement Activity'!$C$8:$C$19</c:f>
              <c:numCache>
                <c:formatCode>0_ ;\-0\ </c:formatCode>
                <c:ptCount val="12"/>
                <c:pt idx="0">
                  <c:v>367</c:v>
                </c:pt>
                <c:pt idx="1">
                  <c:v>172</c:v>
                </c:pt>
                <c:pt idx="2">
                  <c:v>184</c:v>
                </c:pt>
                <c:pt idx="3">
                  <c:v>146</c:v>
                </c:pt>
                <c:pt idx="4">
                  <c:v>167</c:v>
                </c:pt>
                <c:pt idx="5">
                  <c:v>112</c:v>
                </c:pt>
                <c:pt idx="6">
                  <c:v>143</c:v>
                </c:pt>
                <c:pt idx="7">
                  <c:v>123</c:v>
                </c:pt>
                <c:pt idx="8">
                  <c:v>165</c:v>
                </c:pt>
                <c:pt idx="9">
                  <c:v>137</c:v>
                </c:pt>
                <c:pt idx="10">
                  <c:v>142</c:v>
                </c:pt>
                <c:pt idx="11">
                  <c:v>57</c:v>
                </c:pt>
              </c:numCache>
            </c:numRef>
          </c:val>
          <c:smooth val="0"/>
          <c:extLst>
            <c:ext xmlns:c16="http://schemas.microsoft.com/office/drawing/2014/chart" uri="{C3380CC4-5D6E-409C-BE32-E72D297353CC}">
              <c16:uniqueId val="{00000001-7B39-497B-BD89-43D94D455901}"/>
            </c:ext>
          </c:extLst>
        </c:ser>
        <c:ser>
          <c:idx val="2"/>
          <c:order val="2"/>
          <c:tx>
            <c:strRef>
              <c:f>'Mining Tenement Activity'!$D$7</c:f>
              <c:strCache>
                <c:ptCount val="1"/>
                <c:pt idx="0">
                  <c:v>Died</c:v>
                </c:pt>
              </c:strCache>
            </c:strRef>
          </c:tx>
          <c:spPr>
            <a:ln w="28575" cap="rnd">
              <a:solidFill>
                <a:schemeClr val="accent3">
                  <a:tint val="65000"/>
                </a:schemeClr>
              </a:solidFill>
              <a:round/>
            </a:ln>
            <a:effectLst/>
          </c:spPr>
          <c:marker>
            <c:symbol val="none"/>
          </c:marker>
          <c:cat>
            <c:numRef>
              <c:f>'Mining Tenement Activity'!$A$8:$A$19</c:f>
              <c:numCache>
                <c:formatCode>mmmm\ yyyy</c:formatCode>
                <c:ptCount val="12"/>
                <c:pt idx="0">
                  <c:v>45108</c:v>
                </c:pt>
                <c:pt idx="1">
                  <c:v>45139</c:v>
                </c:pt>
                <c:pt idx="2">
                  <c:v>45170</c:v>
                </c:pt>
                <c:pt idx="3">
                  <c:v>45200</c:v>
                </c:pt>
                <c:pt idx="4">
                  <c:v>45231</c:v>
                </c:pt>
                <c:pt idx="5">
                  <c:v>45261</c:v>
                </c:pt>
                <c:pt idx="6">
                  <c:v>45292</c:v>
                </c:pt>
                <c:pt idx="7">
                  <c:v>45323</c:v>
                </c:pt>
                <c:pt idx="8">
                  <c:v>45352</c:v>
                </c:pt>
                <c:pt idx="9">
                  <c:v>45383</c:v>
                </c:pt>
                <c:pt idx="10">
                  <c:v>45413</c:v>
                </c:pt>
                <c:pt idx="11">
                  <c:v>45444</c:v>
                </c:pt>
              </c:numCache>
            </c:numRef>
          </c:cat>
          <c:val>
            <c:numRef>
              <c:f>'Mining Tenement Activity'!$D$8:$D$19</c:f>
              <c:numCache>
                <c:formatCode>0_ ;\-0\ </c:formatCode>
                <c:ptCount val="12"/>
                <c:pt idx="0">
                  <c:v>404</c:v>
                </c:pt>
                <c:pt idx="1">
                  <c:v>361</c:v>
                </c:pt>
                <c:pt idx="2">
                  <c:v>228</c:v>
                </c:pt>
                <c:pt idx="3">
                  <c:v>265</c:v>
                </c:pt>
                <c:pt idx="4">
                  <c:v>343</c:v>
                </c:pt>
                <c:pt idx="5">
                  <c:v>262</c:v>
                </c:pt>
                <c:pt idx="6">
                  <c:v>369</c:v>
                </c:pt>
                <c:pt idx="7">
                  <c:v>314</c:v>
                </c:pt>
                <c:pt idx="8">
                  <c:v>329</c:v>
                </c:pt>
                <c:pt idx="9">
                  <c:v>331</c:v>
                </c:pt>
                <c:pt idx="10">
                  <c:v>398</c:v>
                </c:pt>
                <c:pt idx="11">
                  <c:v>442</c:v>
                </c:pt>
              </c:numCache>
            </c:numRef>
          </c:val>
          <c:smooth val="0"/>
          <c:extLst>
            <c:ext xmlns:c16="http://schemas.microsoft.com/office/drawing/2014/chart" uri="{C3380CC4-5D6E-409C-BE32-E72D297353CC}">
              <c16:uniqueId val="{00000002-7B39-497B-BD89-43D94D455901}"/>
            </c:ext>
          </c:extLst>
        </c:ser>
        <c:dLbls>
          <c:showLegendKey val="0"/>
          <c:showVal val="0"/>
          <c:showCatName val="0"/>
          <c:showSerName val="0"/>
          <c:showPercent val="0"/>
          <c:showBubbleSize val="0"/>
        </c:dLbls>
        <c:smooth val="0"/>
        <c:axId val="739826536"/>
        <c:axId val="739830328"/>
      </c:lineChart>
      <c:dateAx>
        <c:axId val="739826536"/>
        <c:scaling>
          <c:orientation val="minMax"/>
        </c:scaling>
        <c:delete val="0"/>
        <c:axPos val="b"/>
        <c:numFmt formatCode="mmmm\ yyyy"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830328"/>
        <c:crosses val="autoZero"/>
        <c:auto val="1"/>
        <c:lblOffset val="100"/>
        <c:baseTimeUnit val="months"/>
        <c:majorUnit val="1"/>
        <c:majorTimeUnit val="months"/>
      </c:dateAx>
      <c:valAx>
        <c:axId val="739830328"/>
        <c:scaling>
          <c:orientation val="minMax"/>
        </c:scaling>
        <c:delete val="0"/>
        <c:axPos val="l"/>
        <c:majorGridlines>
          <c:spPr>
            <a:ln w="9525" cap="flat" cmpd="sng" algn="ctr">
              <a:solidFill>
                <a:srgbClr val="868686"/>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crossAx val="739826536"/>
        <c:crosses val="autoZero"/>
        <c:crossBetween val="between"/>
      </c:valAx>
      <c:spPr>
        <a:noFill/>
        <a:ln>
          <a:solidFill>
            <a:srgbClr val="868686"/>
          </a:solidFill>
        </a:ln>
        <a:effectLst/>
      </c:spPr>
    </c:plotArea>
    <c:legend>
      <c:legendPos val="t"/>
      <c:overlay val="0"/>
      <c:spPr>
        <a:noFill/>
        <a:ln>
          <a:noFill/>
        </a:ln>
        <a:effectLst/>
      </c:spPr>
      <c:txPr>
        <a:bodyPr rot="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png"/><Relationship Id="rId1" Type="http://schemas.openxmlformats.org/officeDocument/2006/relationships/hyperlink" Target="#Index!A1"/><Relationship Id="rId5" Type="http://schemas.openxmlformats.org/officeDocument/2006/relationships/chart" Target="../charts/chart5.xml"/><Relationship Id="rId4"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hyperlink" Target="#Index!A1"/><Relationship Id="rId5" Type="http://schemas.openxmlformats.org/officeDocument/2006/relationships/image" Target="../media/image4.jpeg"/><Relationship Id="rId4" Type="http://schemas.openxmlformats.org/officeDocument/2006/relationships/hyperlink" Target="https://www.ga.gov.au/digital-publication/aecr2023/overview#gallery-1"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793322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D40AC3BE-F0EA-4960-AAF1-93241C5E4145}"/>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twoCellAnchor editAs="oneCell">
    <xdr:from>
      <xdr:col>1</xdr:col>
      <xdr:colOff>0</xdr:colOff>
      <xdr:row>16</xdr:row>
      <xdr:rowOff>190498</xdr:rowOff>
    </xdr:from>
    <xdr:to>
      <xdr:col>3</xdr:col>
      <xdr:colOff>2704200</xdr:colOff>
      <xdr:row>28</xdr:row>
      <xdr:rowOff>64498</xdr:rowOff>
    </xdr:to>
    <xdr:sp macro="" textlink="">
      <xdr:nvSpPr>
        <xdr:cNvPr id="3" name="TextBox 2">
          <a:extLst>
            <a:ext uri="{FF2B5EF4-FFF2-40B4-BE49-F238E27FC236}">
              <a16:creationId xmlns:a16="http://schemas.microsoft.com/office/drawing/2014/main" id="{9404F630-5680-410C-8DF4-08C33AEC7376}"/>
            </a:ext>
          </a:extLst>
        </xdr:cNvPr>
        <xdr:cNvSpPr txBox="1"/>
      </xdr:nvSpPr>
      <xdr:spPr>
        <a:xfrm>
          <a:off x="1733550" y="3047998"/>
          <a:ext cx="7200000" cy="216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Information provided in this file is made available without charge, as a public service, in good faith. It is derived from sources believed to be reliable and accurate at the time of publication. As a result it is recommended that the latest release is used wherever possible. However, use of the information in this file is at your own risk.</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Users of this information are responsible for making their own assessment of the information provided therein and users are advised to verify all representations, statements and information for decisions that concern the conduct of business that involves monetary or operational consequences.</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Each user waives and releases the Department of Energy, Mines, Industry Regulation and Safety and the State of Western Australia and its servants to the full extent permitted by law from all and any claims relating to the use of the material in this file. In no event shall the Department of Energy, Mines, Industry Regulation and Safety or the State of Western Australia be liable for any incidental or consequential damages arising from any use or reliance on any material in this file.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440897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35EC653E-9D58-494F-AE85-B5AD65597F82}"/>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twoCellAnchor editAs="oneCell">
    <xdr:from>
      <xdr:col>0</xdr:col>
      <xdr:colOff>85725</xdr:colOff>
      <xdr:row>124</xdr:row>
      <xdr:rowOff>0</xdr:rowOff>
    </xdr:from>
    <xdr:to>
      <xdr:col>4</xdr:col>
      <xdr:colOff>81375</xdr:colOff>
      <xdr:row>163</xdr:row>
      <xdr:rowOff>130500</xdr:rowOff>
    </xdr:to>
    <xdr:sp macro="" textlink="">
      <xdr:nvSpPr>
        <xdr:cNvPr id="3" name="TextBox 2">
          <a:extLst>
            <a:ext uri="{FF2B5EF4-FFF2-40B4-BE49-F238E27FC236}">
              <a16:creationId xmlns:a16="http://schemas.microsoft.com/office/drawing/2014/main" id="{77A9DB5E-C46A-4888-B9B5-51E56AE78E45}"/>
            </a:ext>
          </a:extLst>
        </xdr:cNvPr>
        <xdr:cNvSpPr txBox="1"/>
      </xdr:nvSpPr>
      <xdr:spPr>
        <a:xfrm>
          <a:off x="85725" y="23841075"/>
          <a:ext cx="4320000" cy="7560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p>
        <a:p>
          <a:endParaRPr lang="en-AU">
            <a:effectLst/>
          </a:endParaRPr>
        </a:p>
        <a:p>
          <a:pPr eaLnBrk="1" fontAlgn="auto" latinLnBrk="0" hangingPunct="1"/>
          <a:r>
            <a:rPr lang="en-AU" sz="1100">
              <a:solidFill>
                <a:schemeClr val="dk1"/>
              </a:solidFill>
              <a:effectLst/>
              <a:latin typeface="+mn-lt"/>
              <a:ea typeface="+mn-ea"/>
              <a:cs typeface="+mn-cs"/>
            </a:rPr>
            <a:t>Data includes those mining operations regulated under the </a:t>
          </a:r>
          <a:r>
            <a:rPr lang="en-AU" sz="1100" i="1">
              <a:solidFill>
                <a:schemeClr val="dk1"/>
              </a:solidFill>
              <a:effectLst/>
              <a:latin typeface="+mn-lt"/>
              <a:ea typeface="+mn-ea"/>
              <a:cs typeface="+mn-cs"/>
            </a:rPr>
            <a:t>Work Health and Safety Act 2020 </a:t>
          </a:r>
          <a:r>
            <a:rPr lang="en-AU" sz="1100">
              <a:solidFill>
                <a:schemeClr val="dk1"/>
              </a:solidFill>
              <a:effectLst/>
              <a:latin typeface="+mn-lt"/>
              <a:ea typeface="+mn-ea"/>
              <a:cs typeface="+mn-cs"/>
            </a:rPr>
            <a:t>and, prior to April 2022, the </a:t>
          </a:r>
          <a:r>
            <a:rPr lang="en-AU" sz="1100" i="1">
              <a:solidFill>
                <a:schemeClr val="dk1"/>
              </a:solidFill>
              <a:effectLst/>
              <a:latin typeface="+mn-lt"/>
              <a:ea typeface="+mn-ea"/>
              <a:cs typeface="+mn-cs"/>
            </a:rPr>
            <a:t>Mines Safety and Inspection Act 1994</a:t>
          </a:r>
          <a:r>
            <a:rPr lang="en-AU" sz="1100">
              <a:solidFill>
                <a:schemeClr val="dk1"/>
              </a:solidFill>
              <a:effectLst/>
              <a:latin typeface="+mn-lt"/>
              <a:ea typeface="+mn-ea"/>
              <a:cs typeface="+mn-cs"/>
            </a:rPr>
            <a:t>. </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Data is submitted monthly (before March 2022) and quarterly (from April 2022). The reporting identifies the number of hours worked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Port Authorities,</a:t>
          </a:r>
          <a:r>
            <a:rPr lang="en-AU" sz="1100" baseline="0">
              <a:solidFill>
                <a:schemeClr val="dk1"/>
              </a:solidFill>
              <a:effectLst/>
              <a:latin typeface="+mn-lt"/>
              <a:ea typeface="+mn-ea"/>
              <a:cs typeface="+mn-cs"/>
            </a:rPr>
            <a:t> which were previously included under the </a:t>
          </a:r>
          <a:r>
            <a:rPr lang="en-AU" sz="1100" i="1">
              <a:solidFill>
                <a:schemeClr val="dk1"/>
              </a:solidFill>
              <a:effectLst/>
              <a:latin typeface="+mn-lt"/>
              <a:ea typeface="+mn-ea"/>
              <a:cs typeface="+mn-cs"/>
            </a:rPr>
            <a:t>Mines Safety and Inspection Act 1994</a:t>
          </a:r>
          <a:r>
            <a:rPr lang="en-AU" sz="1100" i="0">
              <a:solidFill>
                <a:schemeClr val="dk1"/>
              </a:solidFill>
              <a:effectLst/>
              <a:latin typeface="+mn-lt"/>
              <a:ea typeface="+mn-ea"/>
              <a:cs typeface="+mn-cs"/>
            </a:rPr>
            <a:t> are now excluded under the </a:t>
          </a:r>
          <a:r>
            <a:rPr lang="en-AU" sz="1100" i="1">
              <a:solidFill>
                <a:schemeClr val="dk1"/>
              </a:solidFill>
              <a:effectLst/>
              <a:latin typeface="+mn-lt"/>
              <a:ea typeface="+mn-ea"/>
              <a:cs typeface="+mn-cs"/>
            </a:rPr>
            <a:t>Work Health and Safety Act 2020</a:t>
          </a:r>
          <a:r>
            <a:rPr lang="en-AU" sz="1100" i="0">
              <a:solidFill>
                <a:schemeClr val="dk1"/>
              </a:solidFill>
              <a:effectLst/>
              <a:latin typeface="+mn-lt"/>
              <a:ea typeface="+mn-ea"/>
              <a:cs typeface="+mn-cs"/>
            </a:rPr>
            <a:t>.</a:t>
          </a:r>
          <a:r>
            <a:rPr lang="en-AU" sz="1100" i="0" baseline="0">
              <a:solidFill>
                <a:schemeClr val="dk1"/>
              </a:solidFill>
              <a:effectLst/>
              <a:latin typeface="+mn-lt"/>
              <a:ea typeface="+mn-ea"/>
              <a:cs typeface="+mn-cs"/>
            </a:rPr>
            <a:t> No attempt has been made to adjust for this change.</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variations associated with rounding averaging employee numbers throughout the year, and the data collection methodology generally.</a:t>
          </a:r>
        </a:p>
        <a:p>
          <a:pPr eaLnBrk="1" fontAlgn="auto" latinLnBrk="0" hangingPunct="1"/>
          <a:endParaRPr lang="en-AU">
            <a:effectLst/>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597379</xdr:colOff>
      <xdr:row>3</xdr:row>
      <xdr:rowOff>169176</xdr:rowOff>
    </xdr:to>
    <xdr:pic>
      <xdr:nvPicPr>
        <xdr:cNvPr id="2" name="Picture 1">
          <a:hlinkClick xmlns:r="http://schemas.openxmlformats.org/officeDocument/2006/relationships" r:id="rId1"/>
          <a:extLst>
            <a:ext uri="{FF2B5EF4-FFF2-40B4-BE49-F238E27FC236}">
              <a16:creationId xmlns:a16="http://schemas.microsoft.com/office/drawing/2014/main" id="{E8E159E0-CB88-4884-AAB1-DF1B21D36814}"/>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twoCellAnchor editAs="oneCell">
    <xdr:from>
      <xdr:col>36</xdr:col>
      <xdr:colOff>76200</xdr:colOff>
      <xdr:row>14</xdr:row>
      <xdr:rowOff>200024</xdr:rowOff>
    </xdr:from>
    <xdr:to>
      <xdr:col>40</xdr:col>
      <xdr:colOff>645300</xdr:colOff>
      <xdr:row>18</xdr:row>
      <xdr:rowOff>148499</xdr:rowOff>
    </xdr:to>
    <xdr:sp macro="" textlink="">
      <xdr:nvSpPr>
        <xdr:cNvPr id="3" name="TextBox 2">
          <a:extLst>
            <a:ext uri="{FF2B5EF4-FFF2-40B4-BE49-F238E27FC236}">
              <a16:creationId xmlns:a16="http://schemas.microsoft.com/office/drawing/2014/main" id="{CD636E1B-B8E0-416E-85D6-D8022EE97DF9}"/>
            </a:ext>
          </a:extLst>
        </xdr:cNvPr>
        <xdr:cNvSpPr txBox="1"/>
      </xdr:nvSpPr>
      <xdr:spPr>
        <a:xfrm>
          <a:off x="8029575" y="2933699"/>
          <a:ext cx="3960000" cy="72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tenements in force represent </a:t>
          </a:r>
          <a:r>
            <a:rPr lang="en-AU" sz="1100" baseline="0">
              <a:solidFill>
                <a:schemeClr val="dk1"/>
              </a:solidFill>
              <a:effectLst/>
              <a:latin typeface="+mn-lt"/>
              <a:ea typeface="+mn-ea"/>
              <a:cs typeface="+mn-cs"/>
            </a:rPr>
            <a:t>live tenements only. Tenements granted post a given year and invalid and dead tenements are not included in the totals.</a:t>
          </a:r>
          <a:endParaRPr lang="en-AU" sz="1100">
            <a:solidFill>
              <a:schemeClr val="dk1"/>
            </a:solidFill>
            <a:effectLst/>
            <a:latin typeface="+mn-lt"/>
            <a:ea typeface="+mn-ea"/>
            <a:cs typeface="+mn-cs"/>
          </a:endParaRPr>
        </a:p>
      </xdr:txBody>
    </xdr:sp>
    <xdr:clientData/>
  </xdr:twoCellAnchor>
  <xdr:twoCellAnchor editAs="oneCell">
    <xdr:from>
      <xdr:col>48</xdr:col>
      <xdr:colOff>0</xdr:colOff>
      <xdr:row>5</xdr:row>
      <xdr:rowOff>0</xdr:rowOff>
    </xdr:from>
    <xdr:to>
      <xdr:col>63</xdr:col>
      <xdr:colOff>531176</xdr:colOff>
      <xdr:row>34</xdr:row>
      <xdr:rowOff>179470</xdr:rowOff>
    </xdr:to>
    <xdr:graphicFrame macro="">
      <xdr:nvGraphicFramePr>
        <xdr:cNvPr id="4" name="Chart 3">
          <a:extLst>
            <a:ext uri="{FF2B5EF4-FFF2-40B4-BE49-F238E27FC236}">
              <a16:creationId xmlns:a16="http://schemas.microsoft.com/office/drawing/2014/main" id="{D594DDFB-8ABB-4FFB-B060-49E678E79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0.94187</cdr:y>
    </cdr:from>
    <cdr:to>
      <cdr:x>0.2087</cdr:x>
      <cdr:y>0.99508</cdr:y>
    </cdr:to>
    <cdr:sp macro="" textlink="">
      <cdr:nvSpPr>
        <cdr:cNvPr id="2" name="TextBox 1"/>
        <cdr:cNvSpPr txBox="1"/>
      </cdr:nvSpPr>
      <cdr:spPr>
        <a:xfrm xmlns:a="http://schemas.openxmlformats.org/drawingml/2006/main">
          <a:off x="0" y="3679825"/>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DEMIRS</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793322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8F8889F4-55A0-4BE4-AE73-B0F02A2E30E6}"/>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twoCellAnchor editAs="oneCell">
    <xdr:from>
      <xdr:col>7</xdr:col>
      <xdr:colOff>0</xdr:colOff>
      <xdr:row>7</xdr:row>
      <xdr:rowOff>0</xdr:rowOff>
    </xdr:from>
    <xdr:to>
      <xdr:col>11</xdr:col>
      <xdr:colOff>294825</xdr:colOff>
      <xdr:row>16</xdr:row>
      <xdr:rowOff>66450</xdr:rowOff>
    </xdr:to>
    <xdr:sp macro="" textlink="">
      <xdr:nvSpPr>
        <xdr:cNvPr id="5" name="TextBox 4">
          <a:extLst>
            <a:ext uri="{FF2B5EF4-FFF2-40B4-BE49-F238E27FC236}">
              <a16:creationId xmlns:a16="http://schemas.microsoft.com/office/drawing/2014/main" id="{EBFD65FF-8EAF-4187-BCDB-D7CF249412A3}"/>
            </a:ext>
          </a:extLst>
        </xdr:cNvPr>
        <xdr:cNvSpPr txBox="1"/>
      </xdr:nvSpPr>
      <xdr:spPr>
        <a:xfrm>
          <a:off x="6600825" y="1352550"/>
          <a:ext cx="3600000" cy="180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Total</a:t>
          </a:r>
          <a:r>
            <a:rPr lang="en-AU" sz="1100" baseline="0">
              <a:solidFill>
                <a:schemeClr val="dk1"/>
              </a:solidFill>
              <a:effectLst/>
              <a:latin typeface="+mn-lt"/>
              <a:ea typeface="+mn-ea"/>
              <a:cs typeface="+mn-cs"/>
            </a:rPr>
            <a:t> Area</a:t>
          </a:r>
          <a:r>
            <a:rPr lang="en-AU" sz="1100">
              <a:solidFill>
                <a:schemeClr val="dk1"/>
              </a:solidFill>
              <a:effectLst/>
              <a:latin typeface="+mn-lt"/>
              <a:ea typeface="+mn-ea"/>
              <a:cs typeface="+mn-cs"/>
            </a:rPr>
            <a:t> for the</a:t>
          </a:r>
          <a:r>
            <a:rPr lang="en-AU" sz="1100" baseline="0">
              <a:solidFill>
                <a:schemeClr val="dk1"/>
              </a:solidFill>
              <a:effectLst/>
              <a:latin typeface="+mn-lt"/>
              <a:ea typeface="+mn-ea"/>
              <a:cs typeface="+mn-cs"/>
            </a:rPr>
            <a:t> Petroleum (Submerged Lands) Act 1982 excludes Pipeline Licences due to different units (i.e. km² vs km)</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Total Area is </a:t>
          </a:r>
          <a:r>
            <a:rPr lang="en-AU" sz="1100" baseline="0">
              <a:solidFill>
                <a:schemeClr val="dk1"/>
              </a:solidFill>
              <a:effectLst/>
              <a:latin typeface="+mn-lt"/>
              <a:ea typeface="+mn-ea"/>
              <a:cs typeface="+mn-cs"/>
            </a:rPr>
            <a:t>the sum of the Total Area for the Petroleum (Submerged Lands) Act 1982 and Petroleum and Geothermal Energy Resources Act 1967, and does not include the Total Area of the Petroleum Pipelines Act 1969 due to different units (i.e. km² vs km).</a:t>
          </a:r>
          <a:endParaRPr lang="en-AU" sz="1100">
            <a:solidFill>
              <a:schemeClr val="dk1"/>
            </a:solidFill>
            <a:effectLst/>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69422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23F3CA71-4FC2-4DC3-AC0B-8E154815A47A}"/>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twoCellAnchor editAs="oneCell">
    <xdr:from>
      <xdr:col>6</xdr:col>
      <xdr:colOff>0</xdr:colOff>
      <xdr:row>4</xdr:row>
      <xdr:rowOff>200024</xdr:rowOff>
    </xdr:from>
    <xdr:to>
      <xdr:col>16</xdr:col>
      <xdr:colOff>574500</xdr:colOff>
      <xdr:row>25</xdr:row>
      <xdr:rowOff>140474</xdr:rowOff>
    </xdr:to>
    <xdr:graphicFrame macro="">
      <xdr:nvGraphicFramePr>
        <xdr:cNvPr id="7" name="Chart 6">
          <a:extLst>
            <a:ext uri="{FF2B5EF4-FFF2-40B4-BE49-F238E27FC236}">
              <a16:creationId xmlns:a16="http://schemas.microsoft.com/office/drawing/2014/main" id="{F9B34B66-447A-4055-AC83-4CB81F272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0</xdr:colOff>
      <xdr:row>5</xdr:row>
      <xdr:rowOff>0</xdr:rowOff>
    </xdr:from>
    <xdr:to>
      <xdr:col>26</xdr:col>
      <xdr:colOff>466552</xdr:colOff>
      <xdr:row>47</xdr:row>
      <xdr:rowOff>165042</xdr:rowOff>
    </xdr:to>
    <xdr:pic>
      <xdr:nvPicPr>
        <xdr:cNvPr id="5" name="Picture 4">
          <a:extLst>
            <a:ext uri="{FF2B5EF4-FFF2-40B4-BE49-F238E27FC236}">
              <a16:creationId xmlns:a16="http://schemas.microsoft.com/office/drawing/2014/main" id="{14208ECA-1889-4D45-A91E-DF866FDE2E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06250" y="962025"/>
          <a:ext cx="5781502" cy="8175567"/>
        </a:xfrm>
        <a:prstGeom prst="rect">
          <a:avLst/>
        </a:prstGeom>
      </xdr:spPr>
    </xdr:pic>
    <xdr:clientData/>
  </xdr:twoCellAnchor>
  <xdr:twoCellAnchor editAs="oneCell">
    <xdr:from>
      <xdr:col>6</xdr:col>
      <xdr:colOff>0</xdr:colOff>
      <xdr:row>27</xdr:row>
      <xdr:rowOff>0</xdr:rowOff>
    </xdr:from>
    <xdr:to>
      <xdr:col>16</xdr:col>
      <xdr:colOff>574500</xdr:colOff>
      <xdr:row>47</xdr:row>
      <xdr:rowOff>150000</xdr:rowOff>
    </xdr:to>
    <xdr:graphicFrame macro="">
      <xdr:nvGraphicFramePr>
        <xdr:cNvPr id="3" name="Chart 2">
          <a:extLst>
            <a:ext uri="{FF2B5EF4-FFF2-40B4-BE49-F238E27FC236}">
              <a16:creationId xmlns:a16="http://schemas.microsoft.com/office/drawing/2014/main" id="{600E3D7D-E4C5-411A-8C05-22E7BC7BE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0.94086</cdr:y>
    </cdr:from>
    <cdr:to>
      <cdr:x>0.23092</cdr:x>
      <cdr:y>1</cdr:y>
    </cdr:to>
    <cdr:sp macro="" textlink="">
      <cdr:nvSpPr>
        <cdr:cNvPr id="2" name="TextBox 1"/>
        <cdr:cNvSpPr txBox="1"/>
      </cdr:nvSpPr>
      <cdr:spPr>
        <a:xfrm xmlns:a="http://schemas.openxmlformats.org/drawingml/2006/main">
          <a:off x="0" y="3306852"/>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DEMIRS</a:t>
          </a: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0.95558</cdr:y>
    </cdr:from>
    <cdr:to>
      <cdr:x>0.23091</cdr:x>
      <cdr:y>1</cdr:y>
    </cdr:to>
    <cdr:sp macro="" textlink="">
      <cdr:nvSpPr>
        <cdr:cNvPr id="2" name="TextBox 1"/>
        <cdr:cNvSpPr txBox="1"/>
      </cdr:nvSpPr>
      <cdr:spPr>
        <a:xfrm xmlns:a="http://schemas.openxmlformats.org/drawingml/2006/main">
          <a:off x="0" y="4471623"/>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DEMIRS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61DB064F-90E6-43BD-8E70-C210363E0390}"/>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twoCellAnchor editAs="oneCell">
    <xdr:from>
      <xdr:col>0</xdr:col>
      <xdr:colOff>0</xdr:colOff>
      <xdr:row>48</xdr:row>
      <xdr:rowOff>0</xdr:rowOff>
    </xdr:from>
    <xdr:to>
      <xdr:col>3</xdr:col>
      <xdr:colOff>471900</xdr:colOff>
      <xdr:row>54</xdr:row>
      <xdr:rowOff>0</xdr:rowOff>
    </xdr:to>
    <xdr:sp macro="" textlink="">
      <xdr:nvSpPr>
        <xdr:cNvPr id="8" name="TextBox 7">
          <a:extLst>
            <a:ext uri="{FF2B5EF4-FFF2-40B4-BE49-F238E27FC236}">
              <a16:creationId xmlns:a16="http://schemas.microsoft.com/office/drawing/2014/main" id="{4ED9C9B6-DB25-47FF-8110-046FBEE842FB}"/>
            </a:ext>
          </a:extLst>
        </xdr:cNvPr>
        <xdr:cNvSpPr txBox="1"/>
      </xdr:nvSpPr>
      <xdr:spPr>
        <a:xfrm>
          <a:off x="0" y="9278471"/>
          <a:ext cx="4326724" cy="1143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product is originally extracted.</a:t>
          </a:r>
        </a:p>
      </xdr:txBody>
    </xdr:sp>
    <xdr:clientData/>
  </xdr:twoCellAnchor>
  <xdr:twoCellAnchor editAs="oneCell">
    <xdr:from>
      <xdr:col>15</xdr:col>
      <xdr:colOff>0</xdr:colOff>
      <xdr:row>5</xdr:row>
      <xdr:rowOff>0</xdr:rowOff>
    </xdr:from>
    <xdr:to>
      <xdr:col>24</xdr:col>
      <xdr:colOff>161240</xdr:colOff>
      <xdr:row>43</xdr:row>
      <xdr:rowOff>84808</xdr:rowOff>
    </xdr:to>
    <xdr:pic>
      <xdr:nvPicPr>
        <xdr:cNvPr id="9" name="Picture 8">
          <a:extLst>
            <a:ext uri="{FF2B5EF4-FFF2-40B4-BE49-F238E27FC236}">
              <a16:creationId xmlns:a16="http://schemas.microsoft.com/office/drawing/2014/main" id="{E0AED7CE-BB8E-4E82-9FFD-72407BA5EB49}"/>
            </a:ext>
          </a:extLst>
        </xdr:cNvPr>
        <xdr:cNvPicPr>
          <a:picLocks noChangeAspect="1"/>
        </xdr:cNvPicPr>
      </xdr:nvPicPr>
      <xdr:blipFill>
        <a:blip xmlns:r="http://schemas.openxmlformats.org/officeDocument/2006/relationships" r:embed="rId3"/>
        <a:stretch>
          <a:fillRect/>
        </a:stretch>
      </xdr:blipFill>
      <xdr:spPr>
        <a:xfrm>
          <a:off x="13449300" y="1066800"/>
          <a:ext cx="5476190" cy="7333333"/>
        </a:xfrm>
        <a:prstGeom prst="rect">
          <a:avLst/>
        </a:prstGeom>
        <a:ln>
          <a:solidFill>
            <a:schemeClr val="tx1"/>
          </a:solidFill>
        </a:ln>
      </xdr:spPr>
    </xdr:pic>
    <xdr:clientData/>
  </xdr:twoCellAnchor>
  <xdr:twoCellAnchor editAs="oneCell">
    <xdr:from>
      <xdr:col>6</xdr:col>
      <xdr:colOff>0</xdr:colOff>
      <xdr:row>5</xdr:row>
      <xdr:rowOff>0</xdr:rowOff>
    </xdr:from>
    <xdr:to>
      <xdr:col>14</xdr:col>
      <xdr:colOff>275548</xdr:colOff>
      <xdr:row>44</xdr:row>
      <xdr:rowOff>103832</xdr:rowOff>
    </xdr:to>
    <xdr:pic>
      <xdr:nvPicPr>
        <xdr:cNvPr id="10" name="Picture 9">
          <a:extLst>
            <a:ext uri="{FF2B5EF4-FFF2-40B4-BE49-F238E27FC236}">
              <a16:creationId xmlns:a16="http://schemas.microsoft.com/office/drawing/2014/main" id="{0DBDD59C-35E0-479F-97F3-EE8844483311}"/>
            </a:ext>
          </a:extLst>
        </xdr:cNvPr>
        <xdr:cNvPicPr>
          <a:picLocks noChangeAspect="1"/>
        </xdr:cNvPicPr>
      </xdr:nvPicPr>
      <xdr:blipFill>
        <a:blip xmlns:r="http://schemas.openxmlformats.org/officeDocument/2006/relationships" r:embed="rId4"/>
        <a:stretch>
          <a:fillRect/>
        </a:stretch>
      </xdr:blipFill>
      <xdr:spPr>
        <a:xfrm>
          <a:off x="7715250" y="1066800"/>
          <a:ext cx="5419048" cy="7542857"/>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2622122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2A56ABCA-BA37-49F1-AA5D-B949BCCA37B5}"/>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twoCellAnchor editAs="oneCell">
    <xdr:from>
      <xdr:col>6</xdr:col>
      <xdr:colOff>0</xdr:colOff>
      <xdr:row>5</xdr:row>
      <xdr:rowOff>0</xdr:rowOff>
    </xdr:from>
    <xdr:to>
      <xdr:col>16</xdr:col>
      <xdr:colOff>427725</xdr:colOff>
      <xdr:row>33</xdr:row>
      <xdr:rowOff>56475</xdr:rowOff>
    </xdr:to>
    <xdr:graphicFrame macro="">
      <xdr:nvGraphicFramePr>
        <xdr:cNvPr id="3" name="Chart 2">
          <a:extLst>
            <a:ext uri="{FF2B5EF4-FFF2-40B4-BE49-F238E27FC236}">
              <a16:creationId xmlns:a16="http://schemas.microsoft.com/office/drawing/2014/main" id="{82002D63-359C-45DB-8F17-B2FA40436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4234</xdr:colOff>
      <xdr:row>34</xdr:row>
      <xdr:rowOff>189444</xdr:rowOff>
    </xdr:from>
    <xdr:to>
      <xdr:col>11</xdr:col>
      <xdr:colOff>504709</xdr:colOff>
      <xdr:row>42</xdr:row>
      <xdr:rowOff>105444</xdr:rowOff>
    </xdr:to>
    <xdr:sp macro="" textlink="">
      <xdr:nvSpPr>
        <xdr:cNvPr id="4" name="TextBox 3">
          <a:extLst>
            <a:ext uri="{FF2B5EF4-FFF2-40B4-BE49-F238E27FC236}">
              <a16:creationId xmlns:a16="http://schemas.microsoft.com/office/drawing/2014/main" id="{F29B6EEC-4966-4736-A26E-D8D9C99D0466}"/>
            </a:ext>
          </a:extLst>
        </xdr:cNvPr>
        <xdr:cNvSpPr txBox="1"/>
      </xdr:nvSpPr>
      <xdr:spPr>
        <a:xfrm>
          <a:off x="9253009" y="6685494"/>
          <a:ext cx="4320000" cy="144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product is originally extracted.</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cdr:x>
      <cdr:y>0.95346</cdr:y>
    </cdr:from>
    <cdr:to>
      <cdr:x>0.17924</cdr:x>
      <cdr:y>0.99164</cdr:y>
    </cdr:to>
    <cdr:sp macro="" textlink="">
      <cdr:nvSpPr>
        <cdr:cNvPr id="2" name="TextBox 1"/>
        <cdr:cNvSpPr txBox="1"/>
      </cdr:nvSpPr>
      <cdr:spPr>
        <a:xfrm xmlns:a="http://schemas.openxmlformats.org/drawingml/2006/main">
          <a:off x="0" y="5194738"/>
          <a:ext cx="1229038" cy="2080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DEMIRS</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717122</xdr:colOff>
      <xdr:row>4</xdr:row>
      <xdr:rowOff>7251</xdr:rowOff>
    </xdr:to>
    <xdr:pic>
      <xdr:nvPicPr>
        <xdr:cNvPr id="7" name="Picture 6">
          <a:hlinkClick xmlns:r="http://schemas.openxmlformats.org/officeDocument/2006/relationships" r:id="rId1"/>
          <a:extLst>
            <a:ext uri="{FF2B5EF4-FFF2-40B4-BE49-F238E27FC236}">
              <a16:creationId xmlns:a16="http://schemas.microsoft.com/office/drawing/2014/main" id="{B73E8E41-71E6-49A2-9D2C-DEE3A7538E15}"/>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twoCellAnchor editAs="oneCell">
    <xdr:from>
      <xdr:col>6</xdr:col>
      <xdr:colOff>0</xdr:colOff>
      <xdr:row>5</xdr:row>
      <xdr:rowOff>0</xdr:rowOff>
    </xdr:from>
    <xdr:to>
      <xdr:col>16</xdr:col>
      <xdr:colOff>384000</xdr:colOff>
      <xdr:row>27</xdr:row>
      <xdr:rowOff>109950</xdr:rowOff>
    </xdr:to>
    <xdr:graphicFrame macro="">
      <xdr:nvGraphicFramePr>
        <xdr:cNvPr id="5" name="Chart 4">
          <a:extLst>
            <a:ext uri="{FF2B5EF4-FFF2-40B4-BE49-F238E27FC236}">
              <a16:creationId xmlns:a16="http://schemas.microsoft.com/office/drawing/2014/main" id="{7DE27132-C95D-4488-98BB-E0681D41E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114300</xdr:colOff>
      <xdr:row>16</xdr:row>
      <xdr:rowOff>0</xdr:rowOff>
    </xdr:from>
    <xdr:to>
      <xdr:col>3</xdr:col>
      <xdr:colOff>982460</xdr:colOff>
      <xdr:row>36</xdr:row>
      <xdr:rowOff>105295</xdr:rowOff>
    </xdr:to>
    <xdr:pic>
      <xdr:nvPicPr>
        <xdr:cNvPr id="8" name="Picture 7">
          <a:hlinkClick xmlns:r="http://schemas.openxmlformats.org/officeDocument/2006/relationships" r:id="rId4"/>
          <a:extLst>
            <a:ext uri="{FF2B5EF4-FFF2-40B4-BE49-F238E27FC236}">
              <a16:creationId xmlns:a16="http://schemas.microsoft.com/office/drawing/2014/main" id="{D9769D68-D6C4-43BA-BB14-98979B753B2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14300" y="3076575"/>
          <a:ext cx="3811385" cy="3915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cdr:x>
      <cdr:y>0.95346</cdr:y>
    </cdr:from>
    <cdr:to>
      <cdr:x>0.17924</cdr:x>
      <cdr:y>0.99164</cdr:y>
    </cdr:to>
    <cdr:sp macro="" textlink="">
      <cdr:nvSpPr>
        <cdr:cNvPr id="2" name="TextBox 1"/>
        <cdr:cNvSpPr txBox="1"/>
      </cdr:nvSpPr>
      <cdr:spPr>
        <a:xfrm xmlns:a="http://schemas.openxmlformats.org/drawingml/2006/main">
          <a:off x="0" y="5194738"/>
          <a:ext cx="1229038" cy="2080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DEMIRS</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1248841</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019D9D32-84BC-41E8-A96B-8791E7837121}"/>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twoCellAnchor>
    <xdr:from>
      <xdr:col>38</xdr:col>
      <xdr:colOff>0</xdr:colOff>
      <xdr:row>8</xdr:row>
      <xdr:rowOff>0</xdr:rowOff>
    </xdr:from>
    <xdr:to>
      <xdr:col>44</xdr:col>
      <xdr:colOff>720</xdr:colOff>
      <xdr:row>15</xdr:row>
      <xdr:rowOff>145677</xdr:rowOff>
    </xdr:to>
    <xdr:sp macro="" textlink="">
      <xdr:nvSpPr>
        <xdr:cNvPr id="5" name="TextBox 4">
          <a:extLst>
            <a:ext uri="{FF2B5EF4-FFF2-40B4-BE49-F238E27FC236}">
              <a16:creationId xmlns:a16="http://schemas.microsoft.com/office/drawing/2014/main" id="{9849682D-8F19-482E-8154-C3C5893CE8EA}"/>
            </a:ext>
          </a:extLst>
        </xdr:cNvPr>
        <xdr:cNvSpPr txBox="1"/>
      </xdr:nvSpPr>
      <xdr:spPr>
        <a:xfrm>
          <a:off x="26670000" y="1781735"/>
          <a:ext cx="3833132" cy="1479177"/>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A review of historical gold production figures</a:t>
          </a:r>
          <a:r>
            <a:rPr lang="en-AU" sz="1100" b="0" i="0" baseline="0">
              <a:solidFill>
                <a:schemeClr val="dk1"/>
              </a:solidFill>
              <a:effectLst/>
              <a:latin typeface="+mn-lt"/>
              <a:ea typeface="+mn-ea"/>
              <a:cs typeface="+mn-cs"/>
            </a:rPr>
            <a:t> and mineral field locations is currently ongoing. </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To-date, gold production by Mineral Field has been updated for 2005 on. </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Further revisions to historical gold production by mineral field may occur</a:t>
          </a:r>
        </a:p>
      </xdr:txBody>
    </xdr:sp>
    <xdr:clientData/>
  </xdr:twoCellAnchor>
  <xdr:twoCellAnchor editAs="oneCell">
    <xdr:from>
      <xdr:col>0</xdr:col>
      <xdr:colOff>0</xdr:colOff>
      <xdr:row>35</xdr:row>
      <xdr:rowOff>0</xdr:rowOff>
    </xdr:from>
    <xdr:to>
      <xdr:col>1</xdr:col>
      <xdr:colOff>72882</xdr:colOff>
      <xdr:row>36</xdr:row>
      <xdr:rowOff>169500</xdr:rowOff>
    </xdr:to>
    <xdr:sp macro="" textlink="">
      <xdr:nvSpPr>
        <xdr:cNvPr id="6" name="TextBox 5">
          <a:extLst>
            <a:ext uri="{FF2B5EF4-FFF2-40B4-BE49-F238E27FC236}">
              <a16:creationId xmlns:a16="http://schemas.microsoft.com/office/drawing/2014/main" id="{55A04CEB-F10D-4E56-8A1D-1493560FF0DD}"/>
            </a:ext>
          </a:extLst>
        </xdr:cNvPr>
        <xdr:cNvSpPr txBox="1"/>
      </xdr:nvSpPr>
      <xdr:spPr>
        <a:xfrm>
          <a:off x="0" y="7014882"/>
          <a:ext cx="1440000" cy="36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n/a is not available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564722</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E3BBCF76-9651-4176-9FFD-70BA5857BE7F}"/>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twoCellAnchor editAs="oneCell">
    <xdr:from>
      <xdr:col>7</xdr:col>
      <xdr:colOff>0</xdr:colOff>
      <xdr:row>6</xdr:row>
      <xdr:rowOff>0</xdr:rowOff>
    </xdr:from>
    <xdr:to>
      <xdr:col>14</xdr:col>
      <xdr:colOff>186150</xdr:colOff>
      <xdr:row>12</xdr:row>
      <xdr:rowOff>44823</xdr:rowOff>
    </xdr:to>
    <xdr:sp macro="" textlink="">
      <xdr:nvSpPr>
        <xdr:cNvPr id="4" name="TextBox 3">
          <a:extLst>
            <a:ext uri="{FF2B5EF4-FFF2-40B4-BE49-F238E27FC236}">
              <a16:creationId xmlns:a16="http://schemas.microsoft.com/office/drawing/2014/main" id="{2EF29C15-B14F-4A2D-8BA6-D750289FEA45}"/>
            </a:ext>
          </a:extLst>
        </xdr:cNvPr>
        <xdr:cNvSpPr txBox="1"/>
      </xdr:nvSpPr>
      <xdr:spPr>
        <a:xfrm>
          <a:off x="6163235" y="1266265"/>
          <a:ext cx="4343533" cy="1187823"/>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royalties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Royalties are allocated to LGAs and Regions based on where a mineral or petroleum product is originally extracted.</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440897</xdr:colOff>
      <xdr:row>4</xdr:row>
      <xdr:rowOff>7251</xdr:rowOff>
    </xdr:to>
    <xdr:pic>
      <xdr:nvPicPr>
        <xdr:cNvPr id="2" name="Picture 1">
          <a:hlinkClick xmlns:r="http://schemas.openxmlformats.org/officeDocument/2006/relationships" r:id="rId1"/>
          <a:extLst>
            <a:ext uri="{FF2B5EF4-FFF2-40B4-BE49-F238E27FC236}">
              <a16:creationId xmlns:a16="http://schemas.microsoft.com/office/drawing/2014/main" id="{88F93BB3-22B3-4CED-B276-8C1D6B54E558}"/>
            </a:ext>
          </a:extLst>
        </xdr:cNvPr>
        <xdr:cNvPicPr>
          <a:picLocks noChangeAspect="1"/>
        </xdr:cNvPicPr>
      </xdr:nvPicPr>
      <xdr:blipFill>
        <a:blip xmlns:r="http://schemas.openxmlformats.org/officeDocument/2006/relationships" r:embed="rId2"/>
        <a:srcRect/>
        <a:stretch/>
      </xdr:blipFill>
      <xdr:spPr>
        <a:xfrm>
          <a:off x="0" y="0"/>
          <a:ext cx="2622122" cy="769251"/>
        </a:xfrm>
        <a:prstGeom prst="rect">
          <a:avLst/>
        </a:prstGeom>
      </xdr:spPr>
    </xdr:pic>
    <xdr:clientData/>
  </xdr:twoCellAnchor>
  <xdr:twoCellAnchor editAs="oneCell">
    <xdr:from>
      <xdr:col>0</xdr:col>
      <xdr:colOff>85724</xdr:colOff>
      <xdr:row>124</xdr:row>
      <xdr:rowOff>0</xdr:rowOff>
    </xdr:from>
    <xdr:to>
      <xdr:col>4</xdr:col>
      <xdr:colOff>69048</xdr:colOff>
      <xdr:row>163</xdr:row>
      <xdr:rowOff>130500</xdr:rowOff>
    </xdr:to>
    <xdr:sp macro="" textlink="">
      <xdr:nvSpPr>
        <xdr:cNvPr id="3" name="TextBox 2">
          <a:extLst>
            <a:ext uri="{FF2B5EF4-FFF2-40B4-BE49-F238E27FC236}">
              <a16:creationId xmlns:a16="http://schemas.microsoft.com/office/drawing/2014/main" id="{302ADE1C-A6A3-4E80-A91B-D9B10D9983B0}"/>
            </a:ext>
          </a:extLst>
        </xdr:cNvPr>
        <xdr:cNvSpPr txBox="1"/>
      </xdr:nvSpPr>
      <xdr:spPr>
        <a:xfrm>
          <a:off x="85724" y="24025411"/>
          <a:ext cx="4320000" cy="7560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includes those mining operations regulated under the </a:t>
          </a:r>
          <a:r>
            <a:rPr lang="en-AU" sz="1100" i="1">
              <a:solidFill>
                <a:schemeClr val="dk1"/>
              </a:solidFill>
              <a:effectLst/>
              <a:latin typeface="+mn-lt"/>
              <a:ea typeface="+mn-ea"/>
              <a:cs typeface="+mn-cs"/>
            </a:rPr>
            <a:t>Work Health and Safety Act 2020 </a:t>
          </a:r>
          <a:r>
            <a:rPr lang="en-AU" sz="1100">
              <a:solidFill>
                <a:schemeClr val="dk1"/>
              </a:solidFill>
              <a:effectLst/>
              <a:latin typeface="+mn-lt"/>
              <a:ea typeface="+mn-ea"/>
              <a:cs typeface="+mn-cs"/>
            </a:rPr>
            <a:t>and, prior to April 2022, the </a:t>
          </a:r>
          <a:r>
            <a:rPr lang="en-AU" sz="1100" i="1">
              <a:solidFill>
                <a:schemeClr val="dk1"/>
              </a:solidFill>
              <a:effectLst/>
              <a:latin typeface="+mn-lt"/>
              <a:ea typeface="+mn-ea"/>
              <a:cs typeface="+mn-cs"/>
            </a:rPr>
            <a:t>Mines Safety and Inspection Act 1994</a:t>
          </a:r>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is submitted monthly (before March 2022) and quarterly (from April 2022). The reporting identifies the number of hours worked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Port Authorities,</a:t>
          </a:r>
          <a:r>
            <a:rPr lang="en-AU" sz="1100" baseline="0">
              <a:solidFill>
                <a:schemeClr val="dk1"/>
              </a:solidFill>
              <a:effectLst/>
              <a:latin typeface="+mn-lt"/>
              <a:ea typeface="+mn-ea"/>
              <a:cs typeface="+mn-cs"/>
            </a:rPr>
            <a:t> which were previously included under the </a:t>
          </a:r>
          <a:r>
            <a:rPr lang="en-AU" sz="1100" i="1">
              <a:solidFill>
                <a:schemeClr val="dk1"/>
              </a:solidFill>
              <a:effectLst/>
              <a:latin typeface="+mn-lt"/>
              <a:ea typeface="+mn-ea"/>
              <a:cs typeface="+mn-cs"/>
            </a:rPr>
            <a:t>Mines Safety and Inspection Act 1994</a:t>
          </a:r>
          <a:r>
            <a:rPr lang="en-AU" sz="1100" i="0">
              <a:solidFill>
                <a:schemeClr val="dk1"/>
              </a:solidFill>
              <a:effectLst/>
              <a:latin typeface="+mn-lt"/>
              <a:ea typeface="+mn-ea"/>
              <a:cs typeface="+mn-cs"/>
            </a:rPr>
            <a:t> are now excluded under the </a:t>
          </a:r>
          <a:r>
            <a:rPr lang="en-AU" sz="1100" i="1">
              <a:solidFill>
                <a:schemeClr val="dk1"/>
              </a:solidFill>
              <a:effectLst/>
              <a:latin typeface="+mn-lt"/>
              <a:ea typeface="+mn-ea"/>
              <a:cs typeface="+mn-cs"/>
            </a:rPr>
            <a:t>Work Health and Safety Act 2020</a:t>
          </a:r>
          <a:r>
            <a:rPr lang="en-AU" sz="1100" i="0">
              <a:solidFill>
                <a:schemeClr val="dk1"/>
              </a:solidFill>
              <a:effectLst/>
              <a:latin typeface="+mn-lt"/>
              <a:ea typeface="+mn-ea"/>
              <a:cs typeface="+mn-cs"/>
            </a:rPr>
            <a:t>.</a:t>
          </a:r>
          <a:r>
            <a:rPr lang="en-AU" sz="1100" i="0" baseline="0">
              <a:solidFill>
                <a:schemeClr val="dk1"/>
              </a:solidFill>
              <a:effectLst/>
              <a:latin typeface="+mn-lt"/>
              <a:ea typeface="+mn-ea"/>
              <a:cs typeface="+mn-cs"/>
            </a:rPr>
            <a:t> No attempt has been made to adjust for this change.</a:t>
          </a:r>
          <a:endParaRPr lang="en-AU" sz="110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variations associated with rounding averaging employee numbers throughout the year, and the data collection methodology generally.</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AF4E-E7CF-47DC-A78E-B9B17DE933B7}">
  <sheetPr published="0"/>
  <dimension ref="A6:D19"/>
  <sheetViews>
    <sheetView showGridLines="0" tabSelected="1" zoomScaleNormal="100" workbookViewId="0"/>
  </sheetViews>
  <sheetFormatPr defaultColWidth="8.88671875" defaultRowHeight="14.4" x14ac:dyDescent="0.3"/>
  <cols>
    <col min="1" max="1" width="26" bestFit="1" customWidth="1"/>
    <col min="2" max="2" width="1.44140625" bestFit="1" customWidth="1"/>
    <col min="3" max="3" width="66" bestFit="1" customWidth="1"/>
    <col min="4" max="4" width="103.88671875" bestFit="1" customWidth="1"/>
  </cols>
  <sheetData>
    <row r="6" spans="1:4" x14ac:dyDescent="0.3">
      <c r="A6" t="s">
        <v>0</v>
      </c>
      <c r="B6" t="s">
        <v>1</v>
      </c>
      <c r="C6" s="455" t="s">
        <v>389</v>
      </c>
      <c r="D6" t="s">
        <v>402</v>
      </c>
    </row>
    <row r="7" spans="1:4" x14ac:dyDescent="0.3">
      <c r="B7" t="s">
        <v>1</v>
      </c>
      <c r="C7" s="455" t="s">
        <v>390</v>
      </c>
      <c r="D7" t="s">
        <v>391</v>
      </c>
    </row>
    <row r="8" spans="1:4" x14ac:dyDescent="0.3">
      <c r="B8" t="s">
        <v>1</v>
      </c>
      <c r="C8" s="455" t="s">
        <v>388</v>
      </c>
      <c r="D8" t="s">
        <v>401</v>
      </c>
    </row>
    <row r="9" spans="1:4" x14ac:dyDescent="0.3">
      <c r="B9" t="s">
        <v>1</v>
      </c>
      <c r="C9" s="455" t="s">
        <v>2</v>
      </c>
      <c r="D9" t="s">
        <v>3</v>
      </c>
    </row>
    <row r="10" spans="1:4" x14ac:dyDescent="0.3">
      <c r="B10" t="s">
        <v>1</v>
      </c>
      <c r="C10" s="455" t="s">
        <v>4</v>
      </c>
      <c r="D10" t="s">
        <v>5</v>
      </c>
    </row>
    <row r="11" spans="1:4" x14ac:dyDescent="0.3">
      <c r="B11" t="s">
        <v>1</v>
      </c>
      <c r="C11" s="456" t="s">
        <v>6</v>
      </c>
      <c r="D11" s="1" t="s">
        <v>7</v>
      </c>
    </row>
    <row r="12" spans="1:4" x14ac:dyDescent="0.3">
      <c r="B12" t="s">
        <v>1</v>
      </c>
      <c r="C12" s="456" t="s">
        <v>8</v>
      </c>
      <c r="D12" s="1" t="s">
        <v>9</v>
      </c>
    </row>
    <row r="13" spans="1:4" x14ac:dyDescent="0.3">
      <c r="A13" t="s">
        <v>10</v>
      </c>
      <c r="B13" t="s">
        <v>1</v>
      </c>
      <c r="C13" s="455" t="s">
        <v>11</v>
      </c>
      <c r="D13" t="s">
        <v>12</v>
      </c>
    </row>
    <row r="14" spans="1:4" x14ac:dyDescent="0.3">
      <c r="B14" t="s">
        <v>1</v>
      </c>
      <c r="C14" s="455" t="s">
        <v>13</v>
      </c>
      <c r="D14" t="s">
        <v>14</v>
      </c>
    </row>
    <row r="15" spans="1:4" x14ac:dyDescent="0.3">
      <c r="B15" t="s">
        <v>1</v>
      </c>
      <c r="C15" s="455" t="s">
        <v>15</v>
      </c>
      <c r="D15" t="s">
        <v>16</v>
      </c>
    </row>
    <row r="16" spans="1:4" x14ac:dyDescent="0.3">
      <c r="A16" t="s">
        <v>17</v>
      </c>
      <c r="B16" t="s">
        <v>1</v>
      </c>
      <c r="C16" s="2" t="s">
        <v>18</v>
      </c>
    </row>
    <row r="19" spans="3:3" x14ac:dyDescent="0.3">
      <c r="C19" s="3"/>
    </row>
  </sheetData>
  <hyperlinks>
    <hyperlink ref="C7" location="'Min. Value by Region by Comm.'!R1C1" display="Mineral Value by Region by Commodity" xr:uid="{5B6F9EED-E0ED-41DB-9652-1BA8EA45862C}"/>
    <hyperlink ref="C6" location="'Min. Value by Region by LGA'!R1C1" display="Value By Region By Local Government Area" xr:uid="{12C9C298-DD42-427F-B810-5B632B29BBA7}"/>
    <hyperlink ref="C13" location="'Mining Tenements in Force'!A1" display="Mining Tenements in Force" xr:uid="{D564026B-FDC7-4B2E-A086-46D7F0EE79E5}"/>
    <hyperlink ref="C14" location="'Petroleum Titles in Force'!A1" display="Petroleum Titles in Force" xr:uid="{17FC04A1-028E-411C-A744-13D3EAE14B9F}"/>
    <hyperlink ref="C15" location="'Mining Tenement Activity'!A1" display="Mining Tenement Activity" xr:uid="{FDBCBE48-B62A-4277-85F4-50791176C454}"/>
    <hyperlink ref="C11" location="'Min. Emp. by Region by LGA CY'!A1" display="Mining Employment Calendar Year  By Region By Local Government Area" xr:uid="{0238EF99-6BAE-4B2D-9614-2A0CE76600B5}"/>
    <hyperlink ref="C12" location="'Min. Emp. by Region by LGA FY'!A1" display="Mining Employment Financial Year  By Region By Local Government Area" xr:uid="{AA518ADC-ECAA-44F4-90D5-0B00B7152BC2}"/>
    <hyperlink ref="C9" location="'Gold Prod. By Mineral Field'!A1" display="Gold Production By Mineral Field" xr:uid="{65756DFC-FD2F-4414-A1E9-AFCA7A170AFC}"/>
    <hyperlink ref="C10" location="'Royalties by Region'!A1" display="Royalties By Region" xr:uid="{2EDA80E6-F6BD-4F0C-859D-3D81ACB34754}"/>
    <hyperlink ref="C8" location="'Pet. Value by Basin by Comm.'!R1C1" display="Petroleum Value by Basin by Commodity" xr:uid="{CCDE9416-B191-42DA-8AA4-034C509BE9D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47BA-E0BC-4D3E-8675-B24EB85862AF}">
  <sheetPr published="0"/>
  <dimension ref="A7:P262"/>
  <sheetViews>
    <sheetView showGridLines="0" zoomScale="85" zoomScaleNormal="85" workbookViewId="0"/>
  </sheetViews>
  <sheetFormatPr defaultColWidth="8.88671875" defaultRowHeight="14.4" x14ac:dyDescent="0.3"/>
  <cols>
    <col min="1" max="1" width="10.5546875" bestFit="1" customWidth="1"/>
    <col min="2" max="2" width="16.88671875" customWidth="1"/>
    <col min="3" max="3" width="22.109375" customWidth="1"/>
    <col min="4" max="4" width="16.44140625" bestFit="1" customWidth="1"/>
    <col min="5" max="5" width="6.5546875" bestFit="1" customWidth="1"/>
    <col min="6" max="6" width="16" bestFit="1" customWidth="1"/>
    <col min="7" max="7" width="10.44140625" bestFit="1" customWidth="1"/>
    <col min="8" max="8" width="11" bestFit="1" customWidth="1"/>
    <col min="9" max="16" width="12.88671875" customWidth="1"/>
  </cols>
  <sheetData>
    <row r="7" spans="1:6" ht="16.2" thickBot="1" x14ac:dyDescent="0.35">
      <c r="A7" s="518" t="s">
        <v>291</v>
      </c>
      <c r="B7" s="518"/>
      <c r="C7" s="518"/>
      <c r="D7" s="518"/>
      <c r="E7" s="518"/>
      <c r="F7" s="518"/>
    </row>
    <row r="8" spans="1:6" ht="15" thickBot="1" x14ac:dyDescent="0.35">
      <c r="A8" s="244" t="s">
        <v>243</v>
      </c>
      <c r="B8" s="519" t="s">
        <v>244</v>
      </c>
      <c r="C8" s="520"/>
      <c r="D8" s="245" t="s">
        <v>245</v>
      </c>
      <c r="E8" s="245" t="s">
        <v>246</v>
      </c>
      <c r="F8" s="246" t="s">
        <v>247</v>
      </c>
    </row>
    <row r="9" spans="1:6" x14ac:dyDescent="0.3">
      <c r="A9" s="510" t="s">
        <v>248</v>
      </c>
      <c r="B9" s="511"/>
      <c r="C9" s="512"/>
      <c r="D9" s="247" t="s">
        <v>292</v>
      </c>
      <c r="E9" s="248">
        <v>72</v>
      </c>
      <c r="F9" s="249">
        <v>46</v>
      </c>
    </row>
    <row r="10" spans="1:6" x14ac:dyDescent="0.3">
      <c r="A10" s="250"/>
      <c r="B10" s="506" t="s">
        <v>249</v>
      </c>
      <c r="C10" s="507"/>
      <c r="D10" s="251" t="s">
        <v>250</v>
      </c>
      <c r="E10" s="252">
        <v>4</v>
      </c>
      <c r="F10" s="253">
        <v>3</v>
      </c>
    </row>
    <row r="11" spans="1:6" x14ac:dyDescent="0.3">
      <c r="A11" s="254"/>
      <c r="B11" s="521" t="s">
        <v>251</v>
      </c>
      <c r="C11" s="522"/>
      <c r="D11" s="255" t="s">
        <v>293</v>
      </c>
      <c r="E11" s="256">
        <v>14</v>
      </c>
      <c r="F11" s="257">
        <v>1</v>
      </c>
    </row>
    <row r="12" spans="1:6" x14ac:dyDescent="0.3">
      <c r="A12" s="250"/>
      <c r="B12" s="506" t="s">
        <v>252</v>
      </c>
      <c r="C12" s="507"/>
      <c r="D12" s="252" t="s">
        <v>289</v>
      </c>
      <c r="E12" s="252">
        <v>0</v>
      </c>
      <c r="F12" s="253">
        <v>26</v>
      </c>
    </row>
    <row r="13" spans="1:6" x14ac:dyDescent="0.3">
      <c r="A13" s="254"/>
      <c r="B13" s="521" t="s">
        <v>254</v>
      </c>
      <c r="C13" s="522"/>
      <c r="D13" s="255" t="s">
        <v>294</v>
      </c>
      <c r="E13" s="256">
        <v>31</v>
      </c>
      <c r="F13" s="257">
        <v>10</v>
      </c>
    </row>
    <row r="14" spans="1:6" ht="15" thickBot="1" x14ac:dyDescent="0.35">
      <c r="A14" s="258"/>
      <c r="B14" s="523" t="s">
        <v>255</v>
      </c>
      <c r="C14" s="524"/>
      <c r="D14" s="259" t="s">
        <v>295</v>
      </c>
      <c r="E14" s="260">
        <v>23</v>
      </c>
      <c r="F14" s="261">
        <v>6</v>
      </c>
    </row>
    <row r="15" spans="1:6" x14ac:dyDescent="0.3">
      <c r="A15" s="510" t="s">
        <v>256</v>
      </c>
      <c r="B15" s="511"/>
      <c r="C15" s="512"/>
      <c r="D15" s="262" t="s">
        <v>296</v>
      </c>
      <c r="E15" s="248">
        <v>1472</v>
      </c>
      <c r="F15" s="249">
        <v>112</v>
      </c>
    </row>
    <row r="16" spans="1:6" x14ac:dyDescent="0.3">
      <c r="A16" s="250"/>
      <c r="B16" s="504" t="s">
        <v>249</v>
      </c>
      <c r="C16" s="505"/>
      <c r="D16" s="263" t="s">
        <v>250</v>
      </c>
      <c r="E16" s="264">
        <v>57</v>
      </c>
      <c r="F16" s="265">
        <v>30</v>
      </c>
    </row>
    <row r="17" spans="1:6" x14ac:dyDescent="0.3">
      <c r="A17" s="254"/>
      <c r="B17" s="506" t="s">
        <v>251</v>
      </c>
      <c r="C17" s="507"/>
      <c r="D17" s="266" t="s">
        <v>297</v>
      </c>
      <c r="E17" s="267">
        <v>1335</v>
      </c>
      <c r="F17" s="253">
        <v>54</v>
      </c>
    </row>
    <row r="18" spans="1:6" x14ac:dyDescent="0.3">
      <c r="A18" s="254"/>
      <c r="B18" s="504" t="s">
        <v>257</v>
      </c>
      <c r="C18" s="505"/>
      <c r="D18" s="268" t="s">
        <v>298</v>
      </c>
      <c r="E18" s="269">
        <v>9</v>
      </c>
      <c r="F18" s="270">
        <v>1</v>
      </c>
    </row>
    <row r="19" spans="1:6" x14ac:dyDescent="0.3">
      <c r="A19" s="254"/>
      <c r="B19" s="506" t="s">
        <v>254</v>
      </c>
      <c r="C19" s="507"/>
      <c r="D19" s="266" t="s">
        <v>299</v>
      </c>
      <c r="E19" s="267">
        <v>58</v>
      </c>
      <c r="F19" s="253">
        <v>22</v>
      </c>
    </row>
    <row r="20" spans="1:6" ht="15" thickBot="1" x14ac:dyDescent="0.35">
      <c r="A20" s="271"/>
      <c r="B20" s="508" t="s">
        <v>255</v>
      </c>
      <c r="C20" s="509"/>
      <c r="D20" s="272" t="s">
        <v>300</v>
      </c>
      <c r="E20" s="273">
        <v>13</v>
      </c>
      <c r="F20" s="274">
        <v>5</v>
      </c>
    </row>
    <row r="21" spans="1:6" x14ac:dyDescent="0.3">
      <c r="A21" s="510" t="s">
        <v>259</v>
      </c>
      <c r="B21" s="511"/>
      <c r="C21" s="512"/>
      <c r="D21" s="247" t="s">
        <v>290</v>
      </c>
      <c r="E21" s="279">
        <v>9</v>
      </c>
      <c r="F21" s="249">
        <v>113</v>
      </c>
    </row>
    <row r="22" spans="1:6" ht="15" thickBot="1" x14ac:dyDescent="0.35">
      <c r="A22" s="280"/>
      <c r="B22" s="513" t="s">
        <v>252</v>
      </c>
      <c r="C22" s="514"/>
      <c r="D22" s="272" t="s">
        <v>290</v>
      </c>
      <c r="E22" s="273">
        <v>9</v>
      </c>
      <c r="F22" s="274">
        <v>113</v>
      </c>
    </row>
    <row r="23" spans="1:6" ht="15" thickBot="1" x14ac:dyDescent="0.35">
      <c r="A23" s="515" t="s">
        <v>147</v>
      </c>
      <c r="B23" s="516"/>
      <c r="C23" s="517"/>
      <c r="D23" s="281" t="s">
        <v>301</v>
      </c>
      <c r="E23" s="282">
        <v>1553</v>
      </c>
      <c r="F23" s="283">
        <v>271</v>
      </c>
    </row>
    <row r="26" spans="1:6" ht="16.2" thickBot="1" x14ac:dyDescent="0.35">
      <c r="A26" s="518" t="s">
        <v>242</v>
      </c>
      <c r="B26" s="518"/>
      <c r="C26" s="518"/>
      <c r="D26" s="518"/>
      <c r="E26" s="518"/>
      <c r="F26" s="518"/>
    </row>
    <row r="27" spans="1:6" ht="15" thickBot="1" x14ac:dyDescent="0.35">
      <c r="A27" s="244" t="s">
        <v>243</v>
      </c>
      <c r="B27" s="519" t="s">
        <v>244</v>
      </c>
      <c r="C27" s="520"/>
      <c r="D27" s="245" t="s">
        <v>245</v>
      </c>
      <c r="E27" s="245" t="s">
        <v>246</v>
      </c>
      <c r="F27" s="246" t="s">
        <v>247</v>
      </c>
    </row>
    <row r="28" spans="1:6" ht="15" customHeight="1" x14ac:dyDescent="0.3">
      <c r="A28" s="510" t="s">
        <v>248</v>
      </c>
      <c r="B28" s="511"/>
      <c r="C28" s="512"/>
      <c r="D28" s="247" t="s">
        <v>302</v>
      </c>
      <c r="E28" s="248">
        <v>76</v>
      </c>
      <c r="F28" s="249">
        <v>47</v>
      </c>
    </row>
    <row r="29" spans="1:6" x14ac:dyDescent="0.3">
      <c r="A29" s="250"/>
      <c r="B29" s="506" t="s">
        <v>249</v>
      </c>
      <c r="C29" s="507"/>
      <c r="D29" s="251" t="s">
        <v>250</v>
      </c>
      <c r="E29" s="252">
        <v>4</v>
      </c>
      <c r="F29" s="253">
        <v>3</v>
      </c>
    </row>
    <row r="30" spans="1:6" ht="15" customHeight="1" x14ac:dyDescent="0.3">
      <c r="A30" s="254"/>
      <c r="B30" s="521" t="s">
        <v>251</v>
      </c>
      <c r="C30" s="522"/>
      <c r="D30" s="255" t="s">
        <v>293</v>
      </c>
      <c r="E30" s="256">
        <v>34</v>
      </c>
      <c r="F30" s="257">
        <v>3</v>
      </c>
    </row>
    <row r="31" spans="1:6" x14ac:dyDescent="0.3">
      <c r="A31" s="250"/>
      <c r="B31" s="506" t="s">
        <v>252</v>
      </c>
      <c r="C31" s="507"/>
      <c r="D31" s="252" t="s">
        <v>253</v>
      </c>
      <c r="E31" s="252">
        <v>0</v>
      </c>
      <c r="F31" s="253">
        <v>26</v>
      </c>
    </row>
    <row r="32" spans="1:6" ht="15" customHeight="1" x14ac:dyDescent="0.3">
      <c r="A32" s="254"/>
      <c r="B32" s="521" t="s">
        <v>254</v>
      </c>
      <c r="C32" s="522"/>
      <c r="D32" s="255" t="s">
        <v>303</v>
      </c>
      <c r="E32" s="256">
        <v>31</v>
      </c>
      <c r="F32" s="257">
        <v>10</v>
      </c>
    </row>
    <row r="33" spans="1:6" ht="15" thickBot="1" x14ac:dyDescent="0.35">
      <c r="A33" s="258"/>
      <c r="B33" s="523" t="s">
        <v>255</v>
      </c>
      <c r="C33" s="524"/>
      <c r="D33" s="259" t="s">
        <v>304</v>
      </c>
      <c r="E33" s="260">
        <v>7</v>
      </c>
      <c r="F33" s="261">
        <v>5</v>
      </c>
    </row>
    <row r="34" spans="1:6" ht="15" customHeight="1" x14ac:dyDescent="0.3">
      <c r="A34" s="510" t="s">
        <v>256</v>
      </c>
      <c r="B34" s="511"/>
      <c r="C34" s="512"/>
      <c r="D34" s="262" t="s">
        <v>305</v>
      </c>
      <c r="E34" s="248">
        <v>1778</v>
      </c>
      <c r="F34" s="249">
        <v>114</v>
      </c>
    </row>
    <row r="35" spans="1:6" x14ac:dyDescent="0.3">
      <c r="A35" s="250"/>
      <c r="B35" s="504" t="s">
        <v>249</v>
      </c>
      <c r="C35" s="505"/>
      <c r="D35" s="263" t="s">
        <v>250</v>
      </c>
      <c r="E35" s="264">
        <v>62</v>
      </c>
      <c r="F35" s="265">
        <v>31</v>
      </c>
    </row>
    <row r="36" spans="1:6" ht="15" customHeight="1" x14ac:dyDescent="0.3">
      <c r="A36" s="254"/>
      <c r="B36" s="506" t="s">
        <v>251</v>
      </c>
      <c r="C36" s="507"/>
      <c r="D36" s="266" t="s">
        <v>306</v>
      </c>
      <c r="E36" s="267">
        <v>1639</v>
      </c>
      <c r="F36" s="253">
        <v>57</v>
      </c>
    </row>
    <row r="37" spans="1:6" x14ac:dyDescent="0.3">
      <c r="A37" s="254"/>
      <c r="B37" s="504" t="s">
        <v>257</v>
      </c>
      <c r="C37" s="505"/>
      <c r="D37" s="268" t="s">
        <v>298</v>
      </c>
      <c r="E37" s="269">
        <v>9</v>
      </c>
      <c r="F37" s="270">
        <v>1</v>
      </c>
    </row>
    <row r="38" spans="1:6" ht="15" customHeight="1" x14ac:dyDescent="0.3">
      <c r="A38" s="254"/>
      <c r="B38" s="506" t="s">
        <v>254</v>
      </c>
      <c r="C38" s="507"/>
      <c r="D38" s="266" t="s">
        <v>307</v>
      </c>
      <c r="E38" s="267">
        <v>56</v>
      </c>
      <c r="F38" s="253">
        <v>21</v>
      </c>
    </row>
    <row r="39" spans="1:6" x14ac:dyDescent="0.3">
      <c r="A39" s="271"/>
      <c r="B39" s="508" t="s">
        <v>255</v>
      </c>
      <c r="C39" s="509"/>
      <c r="D39" s="272" t="s">
        <v>308</v>
      </c>
      <c r="E39" s="273">
        <v>12</v>
      </c>
      <c r="F39" s="274">
        <v>4</v>
      </c>
    </row>
    <row r="40" spans="1:6" ht="15.75" customHeight="1" thickBot="1" x14ac:dyDescent="0.35">
      <c r="A40" s="275"/>
      <c r="B40" s="540" t="s">
        <v>258</v>
      </c>
      <c r="C40" s="541"/>
      <c r="D40" s="276" t="s">
        <v>250</v>
      </c>
      <c r="E40" s="277" t="s">
        <v>250</v>
      </c>
      <c r="F40" s="278" t="s">
        <v>250</v>
      </c>
    </row>
    <row r="41" spans="1:6" ht="15" customHeight="1" x14ac:dyDescent="0.3">
      <c r="A41" s="510" t="s">
        <v>259</v>
      </c>
      <c r="B41" s="511"/>
      <c r="C41" s="512"/>
      <c r="D41" s="247" t="s">
        <v>260</v>
      </c>
      <c r="E41" s="279">
        <v>9</v>
      </c>
      <c r="F41" s="249">
        <v>112</v>
      </c>
    </row>
    <row r="42" spans="1:6" ht="15" thickBot="1" x14ac:dyDescent="0.35">
      <c r="A42" s="280"/>
      <c r="B42" s="513" t="s">
        <v>252</v>
      </c>
      <c r="C42" s="514"/>
      <c r="D42" s="272" t="s">
        <v>260</v>
      </c>
      <c r="E42" s="273">
        <v>9</v>
      </c>
      <c r="F42" s="274">
        <v>112</v>
      </c>
    </row>
    <row r="43" spans="1:6" ht="15" thickBot="1" x14ac:dyDescent="0.35">
      <c r="A43" s="515" t="s">
        <v>147</v>
      </c>
      <c r="B43" s="516"/>
      <c r="C43" s="517"/>
      <c r="D43" s="281" t="s">
        <v>309</v>
      </c>
      <c r="E43" s="282">
        <v>1863</v>
      </c>
      <c r="F43" s="283">
        <v>273</v>
      </c>
    </row>
    <row r="46" spans="1:6" ht="16.2" thickBot="1" x14ac:dyDescent="0.35">
      <c r="A46" s="518" t="s">
        <v>261</v>
      </c>
      <c r="B46" s="518"/>
      <c r="C46" s="518"/>
      <c r="D46" s="518"/>
      <c r="E46" s="518"/>
      <c r="F46" s="518"/>
    </row>
    <row r="47" spans="1:6" ht="15" thickBot="1" x14ac:dyDescent="0.35">
      <c r="A47" s="244" t="s">
        <v>243</v>
      </c>
      <c r="B47" s="519" t="s">
        <v>244</v>
      </c>
      <c r="C47" s="520"/>
      <c r="D47" s="245" t="s">
        <v>245</v>
      </c>
      <c r="E47" s="245" t="s">
        <v>246</v>
      </c>
      <c r="F47" s="246" t="s">
        <v>247</v>
      </c>
    </row>
    <row r="48" spans="1:6" ht="15" customHeight="1" x14ac:dyDescent="0.3">
      <c r="A48" s="510" t="s">
        <v>248</v>
      </c>
      <c r="B48" s="511"/>
      <c r="C48" s="512"/>
      <c r="D48" s="247" t="s">
        <v>302</v>
      </c>
      <c r="E48" s="248">
        <v>74</v>
      </c>
      <c r="F48" s="249">
        <v>45</v>
      </c>
    </row>
    <row r="49" spans="1:7" x14ac:dyDescent="0.3">
      <c r="A49" s="250"/>
      <c r="B49" s="506" t="s">
        <v>249</v>
      </c>
      <c r="C49" s="507"/>
      <c r="D49" s="251" t="s">
        <v>250</v>
      </c>
      <c r="E49" s="252">
        <v>2</v>
      </c>
      <c r="F49" s="253">
        <v>1</v>
      </c>
    </row>
    <row r="50" spans="1:7" ht="15" customHeight="1" x14ac:dyDescent="0.3">
      <c r="A50" s="254"/>
      <c r="B50" s="521" t="s">
        <v>251</v>
      </c>
      <c r="C50" s="522"/>
      <c r="D50" s="255" t="s">
        <v>293</v>
      </c>
      <c r="E50" s="256">
        <v>34</v>
      </c>
      <c r="F50" s="257">
        <v>3</v>
      </c>
    </row>
    <row r="51" spans="1:7" x14ac:dyDescent="0.3">
      <c r="A51" s="250"/>
      <c r="B51" s="506" t="s">
        <v>252</v>
      </c>
      <c r="C51" s="507"/>
      <c r="D51" s="252" t="s">
        <v>253</v>
      </c>
      <c r="E51" s="252">
        <v>0</v>
      </c>
      <c r="F51" s="253">
        <v>26</v>
      </c>
    </row>
    <row r="52" spans="1:7" ht="15" customHeight="1" x14ac:dyDescent="0.3">
      <c r="A52" s="254"/>
      <c r="B52" s="521" t="s">
        <v>254</v>
      </c>
      <c r="C52" s="522"/>
      <c r="D52" s="255" t="s">
        <v>303</v>
      </c>
      <c r="E52" s="256">
        <v>31</v>
      </c>
      <c r="F52" s="257">
        <v>10</v>
      </c>
      <c r="G52" s="121"/>
    </row>
    <row r="53" spans="1:7" ht="15" thickBot="1" x14ac:dyDescent="0.35">
      <c r="A53" s="258"/>
      <c r="B53" s="523" t="s">
        <v>255</v>
      </c>
      <c r="C53" s="524"/>
      <c r="D53" s="259" t="s">
        <v>304</v>
      </c>
      <c r="E53" s="260">
        <v>7</v>
      </c>
      <c r="F53" s="261">
        <v>5</v>
      </c>
    </row>
    <row r="54" spans="1:7" ht="15" customHeight="1" x14ac:dyDescent="0.3">
      <c r="A54" s="510" t="s">
        <v>256</v>
      </c>
      <c r="B54" s="511"/>
      <c r="C54" s="512"/>
      <c r="D54" s="262" t="s">
        <v>310</v>
      </c>
      <c r="E54" s="248">
        <v>1405</v>
      </c>
      <c r="F54" s="249">
        <v>82</v>
      </c>
    </row>
    <row r="55" spans="1:7" x14ac:dyDescent="0.3">
      <c r="A55" s="250"/>
      <c r="B55" s="504" t="s">
        <v>249</v>
      </c>
      <c r="C55" s="505"/>
      <c r="D55" s="263" t="s">
        <v>250</v>
      </c>
      <c r="E55" s="264">
        <v>8</v>
      </c>
      <c r="F55" s="265">
        <v>4</v>
      </c>
    </row>
    <row r="56" spans="1:7" ht="15" customHeight="1" x14ac:dyDescent="0.3">
      <c r="A56" s="254"/>
      <c r="B56" s="506" t="s">
        <v>251</v>
      </c>
      <c r="C56" s="507"/>
      <c r="D56" s="266" t="s">
        <v>311</v>
      </c>
      <c r="E56" s="267">
        <v>1321</v>
      </c>
      <c r="F56" s="253">
        <v>53</v>
      </c>
    </row>
    <row r="57" spans="1:7" x14ac:dyDescent="0.3">
      <c r="A57" s="254"/>
      <c r="B57" s="504" t="s">
        <v>257</v>
      </c>
      <c r="C57" s="505"/>
      <c r="D57" s="268" t="s">
        <v>298</v>
      </c>
      <c r="E57" s="269">
        <v>9</v>
      </c>
      <c r="F57" s="270">
        <v>1</v>
      </c>
    </row>
    <row r="58" spans="1:7" ht="15" customHeight="1" x14ac:dyDescent="0.3">
      <c r="A58" s="254"/>
      <c r="B58" s="506" t="s">
        <v>254</v>
      </c>
      <c r="C58" s="507"/>
      <c r="D58" s="266" t="s">
        <v>312</v>
      </c>
      <c r="E58" s="267">
        <v>55</v>
      </c>
      <c r="F58" s="253">
        <v>20</v>
      </c>
    </row>
    <row r="59" spans="1:7" x14ac:dyDescent="0.3">
      <c r="A59" s="271"/>
      <c r="B59" s="508" t="s">
        <v>255</v>
      </c>
      <c r="C59" s="509"/>
      <c r="D59" s="272" t="s">
        <v>308</v>
      </c>
      <c r="E59" s="273">
        <v>12</v>
      </c>
      <c r="F59" s="274">
        <v>4</v>
      </c>
      <c r="G59" s="121"/>
    </row>
    <row r="60" spans="1:7" ht="15.75" customHeight="1" thickBot="1" x14ac:dyDescent="0.35">
      <c r="A60" s="275"/>
      <c r="B60" s="542" t="s">
        <v>258</v>
      </c>
      <c r="C60" s="543"/>
      <c r="D60" s="266" t="s">
        <v>250</v>
      </c>
      <c r="E60" s="284" t="s">
        <v>250</v>
      </c>
      <c r="F60" s="285" t="s">
        <v>250</v>
      </c>
    </row>
    <row r="61" spans="1:7" ht="15" customHeight="1" x14ac:dyDescent="0.3">
      <c r="A61" s="510" t="s">
        <v>259</v>
      </c>
      <c r="B61" s="511"/>
      <c r="C61" s="512"/>
      <c r="D61" s="247" t="s">
        <v>262</v>
      </c>
      <c r="E61" s="279">
        <v>9</v>
      </c>
      <c r="F61" s="249">
        <v>111</v>
      </c>
    </row>
    <row r="62" spans="1:7" ht="15" thickBot="1" x14ac:dyDescent="0.35">
      <c r="A62" s="280"/>
      <c r="B62" s="513" t="s">
        <v>252</v>
      </c>
      <c r="C62" s="514"/>
      <c r="D62" s="272" t="s">
        <v>262</v>
      </c>
      <c r="E62" s="273">
        <v>9</v>
      </c>
      <c r="F62" s="274">
        <v>111</v>
      </c>
    </row>
    <row r="63" spans="1:7" ht="15" thickBot="1" x14ac:dyDescent="0.35">
      <c r="A63" s="515" t="s">
        <v>147</v>
      </c>
      <c r="B63" s="516"/>
      <c r="C63" s="517"/>
      <c r="D63" s="281" t="s">
        <v>313</v>
      </c>
      <c r="E63" s="282">
        <v>1488</v>
      </c>
      <c r="F63" s="283">
        <v>238</v>
      </c>
    </row>
    <row r="64" spans="1:7" x14ac:dyDescent="0.3">
      <c r="A64" s="286"/>
      <c r="B64" s="287"/>
      <c r="C64" s="287"/>
      <c r="D64" s="288"/>
      <c r="E64" s="289"/>
      <c r="F64" s="289"/>
    </row>
    <row r="65" spans="1:6" x14ac:dyDescent="0.3">
      <c r="A65" s="286"/>
      <c r="B65" s="287"/>
      <c r="C65" s="287"/>
      <c r="D65" s="288"/>
      <c r="E65" s="289"/>
      <c r="F65" s="289"/>
    </row>
    <row r="66" spans="1:6" ht="16.2" thickBot="1" x14ac:dyDescent="0.35">
      <c r="A66" s="518" t="s">
        <v>263</v>
      </c>
      <c r="B66" s="518"/>
      <c r="C66" s="518"/>
      <c r="D66" s="518"/>
      <c r="E66" s="518"/>
      <c r="F66" s="518"/>
    </row>
    <row r="67" spans="1:6" ht="15" thickBot="1" x14ac:dyDescent="0.35">
      <c r="A67" s="244" t="s">
        <v>243</v>
      </c>
      <c r="B67" s="519" t="s">
        <v>244</v>
      </c>
      <c r="C67" s="520"/>
      <c r="D67" s="245" t="s">
        <v>245</v>
      </c>
      <c r="E67" s="245" t="s">
        <v>246</v>
      </c>
      <c r="F67" s="246" t="s">
        <v>247</v>
      </c>
    </row>
    <row r="68" spans="1:6" ht="15" customHeight="1" x14ac:dyDescent="0.3">
      <c r="A68" s="510" t="s">
        <v>248</v>
      </c>
      <c r="B68" s="511"/>
      <c r="C68" s="512"/>
      <c r="D68" s="247" t="s">
        <v>314</v>
      </c>
      <c r="E68" s="248">
        <v>90</v>
      </c>
      <c r="F68" s="249">
        <v>46</v>
      </c>
    </row>
    <row r="69" spans="1:6" x14ac:dyDescent="0.3">
      <c r="A69" s="250"/>
      <c r="B69" s="506" t="s">
        <v>249</v>
      </c>
      <c r="C69" s="507"/>
      <c r="D69" s="251" t="s">
        <v>250</v>
      </c>
      <c r="E69" s="252">
        <v>2</v>
      </c>
      <c r="F69" s="253">
        <v>1</v>
      </c>
    </row>
    <row r="70" spans="1:6" ht="15" customHeight="1" x14ac:dyDescent="0.3">
      <c r="A70" s="254"/>
      <c r="B70" s="521" t="s">
        <v>251</v>
      </c>
      <c r="C70" s="522"/>
      <c r="D70" s="255" t="s">
        <v>293</v>
      </c>
      <c r="E70" s="256">
        <v>34</v>
      </c>
      <c r="F70" s="257">
        <v>3</v>
      </c>
    </row>
    <row r="71" spans="1:6" x14ac:dyDescent="0.3">
      <c r="A71" s="250"/>
      <c r="B71" s="506" t="s">
        <v>252</v>
      </c>
      <c r="C71" s="507"/>
      <c r="D71" s="252" t="s">
        <v>253</v>
      </c>
      <c r="E71" s="252">
        <v>0</v>
      </c>
      <c r="F71" s="253">
        <v>26</v>
      </c>
    </row>
    <row r="72" spans="1:6" ht="15" customHeight="1" x14ac:dyDescent="0.3">
      <c r="A72" s="254"/>
      <c r="B72" s="521" t="s">
        <v>254</v>
      </c>
      <c r="C72" s="522"/>
      <c r="D72" s="255" t="s">
        <v>303</v>
      </c>
      <c r="E72" s="256">
        <v>31</v>
      </c>
      <c r="F72" s="257">
        <v>10</v>
      </c>
    </row>
    <row r="73" spans="1:6" ht="15" thickBot="1" x14ac:dyDescent="0.35">
      <c r="A73" s="258"/>
      <c r="B73" s="523" t="s">
        <v>255</v>
      </c>
      <c r="C73" s="524"/>
      <c r="D73" s="259" t="s">
        <v>315</v>
      </c>
      <c r="E73" s="260">
        <v>23</v>
      </c>
      <c r="F73" s="261">
        <v>6</v>
      </c>
    </row>
    <row r="74" spans="1:6" ht="15" customHeight="1" x14ac:dyDescent="0.3">
      <c r="A74" s="510" t="s">
        <v>256</v>
      </c>
      <c r="B74" s="511"/>
      <c r="C74" s="512"/>
      <c r="D74" s="262" t="s">
        <v>316</v>
      </c>
      <c r="E74" s="248">
        <v>1062</v>
      </c>
      <c r="F74" s="249">
        <v>79</v>
      </c>
    </row>
    <row r="75" spans="1:6" x14ac:dyDescent="0.3">
      <c r="A75" s="250"/>
      <c r="B75" s="504" t="s">
        <v>249</v>
      </c>
      <c r="C75" s="505"/>
      <c r="D75" s="263" t="s">
        <v>250</v>
      </c>
      <c r="E75" s="264">
        <v>4</v>
      </c>
      <c r="F75" s="265">
        <v>3</v>
      </c>
    </row>
    <row r="76" spans="1:6" ht="15" customHeight="1" x14ac:dyDescent="0.3">
      <c r="A76" s="254"/>
      <c r="B76" s="506" t="s">
        <v>251</v>
      </c>
      <c r="C76" s="507"/>
      <c r="D76" s="266" t="s">
        <v>317</v>
      </c>
      <c r="E76" s="267">
        <v>978</v>
      </c>
      <c r="F76" s="253">
        <v>47</v>
      </c>
    </row>
    <row r="77" spans="1:6" x14ac:dyDescent="0.3">
      <c r="A77" s="254"/>
      <c r="B77" s="504" t="s">
        <v>257</v>
      </c>
      <c r="C77" s="505"/>
      <c r="D77" s="268" t="s">
        <v>298</v>
      </c>
      <c r="E77" s="269">
        <v>9</v>
      </c>
      <c r="F77" s="270">
        <v>1</v>
      </c>
    </row>
    <row r="78" spans="1:6" ht="15" customHeight="1" x14ac:dyDescent="0.3">
      <c r="A78" s="254"/>
      <c r="B78" s="506" t="s">
        <v>254</v>
      </c>
      <c r="C78" s="507"/>
      <c r="D78" s="266" t="s">
        <v>318</v>
      </c>
      <c r="E78" s="267">
        <v>57</v>
      </c>
      <c r="F78" s="253">
        <v>22</v>
      </c>
    </row>
    <row r="79" spans="1:6" x14ac:dyDescent="0.3">
      <c r="A79" s="271"/>
      <c r="B79" s="508" t="s">
        <v>255</v>
      </c>
      <c r="C79" s="509"/>
      <c r="D79" s="272" t="s">
        <v>319</v>
      </c>
      <c r="E79" s="273">
        <v>14</v>
      </c>
      <c r="F79" s="274">
        <v>6</v>
      </c>
    </row>
    <row r="80" spans="1:6" ht="15.75" customHeight="1" thickBot="1" x14ac:dyDescent="0.35">
      <c r="A80" s="275"/>
      <c r="B80" s="540" t="s">
        <v>258</v>
      </c>
      <c r="C80" s="541"/>
      <c r="D80" s="276" t="s">
        <v>250</v>
      </c>
      <c r="E80" s="277" t="s">
        <v>250</v>
      </c>
      <c r="F80" s="278" t="s">
        <v>250</v>
      </c>
    </row>
    <row r="81" spans="1:8" ht="15" customHeight="1" x14ac:dyDescent="0.3">
      <c r="A81" s="510" t="s">
        <v>259</v>
      </c>
      <c r="B81" s="511"/>
      <c r="C81" s="512"/>
      <c r="D81" s="247" t="s">
        <v>264</v>
      </c>
      <c r="E81" s="279">
        <v>9</v>
      </c>
      <c r="F81" s="249">
        <v>110</v>
      </c>
    </row>
    <row r="82" spans="1:8" ht="15" thickBot="1" x14ac:dyDescent="0.35">
      <c r="A82" s="280"/>
      <c r="B82" s="513" t="s">
        <v>252</v>
      </c>
      <c r="C82" s="514"/>
      <c r="D82" s="272" t="s">
        <v>264</v>
      </c>
      <c r="E82" s="273">
        <v>9</v>
      </c>
      <c r="F82" s="274">
        <v>110</v>
      </c>
    </row>
    <row r="83" spans="1:8" ht="15" thickBot="1" x14ac:dyDescent="0.35">
      <c r="A83" s="515" t="s">
        <v>147</v>
      </c>
      <c r="B83" s="516"/>
      <c r="C83" s="517"/>
      <c r="D83" s="281" t="s">
        <v>320</v>
      </c>
      <c r="E83" s="282">
        <v>1161</v>
      </c>
      <c r="F83" s="283">
        <v>235</v>
      </c>
    </row>
    <row r="86" spans="1:8" ht="16.2" thickBot="1" x14ac:dyDescent="0.35">
      <c r="A86" s="533" t="s">
        <v>265</v>
      </c>
      <c r="B86" s="533"/>
      <c r="C86" s="533"/>
      <c r="D86" s="533"/>
      <c r="E86" s="533"/>
      <c r="F86" s="533"/>
      <c r="H86" s="70"/>
    </row>
    <row r="87" spans="1:8" ht="15" thickBot="1" x14ac:dyDescent="0.35">
      <c r="A87" s="244" t="s">
        <v>243</v>
      </c>
      <c r="B87" s="519" t="s">
        <v>244</v>
      </c>
      <c r="C87" s="520"/>
      <c r="D87" s="245" t="s">
        <v>245</v>
      </c>
      <c r="E87" s="245" t="s">
        <v>246</v>
      </c>
      <c r="F87" s="246" t="s">
        <v>247</v>
      </c>
    </row>
    <row r="88" spans="1:8" ht="15" customHeight="1" x14ac:dyDescent="0.3">
      <c r="A88" s="510" t="s">
        <v>248</v>
      </c>
      <c r="B88" s="511"/>
      <c r="C88" s="512"/>
      <c r="D88" s="247" t="s">
        <v>321</v>
      </c>
      <c r="E88" s="248">
        <v>101</v>
      </c>
      <c r="F88" s="249">
        <v>47</v>
      </c>
    </row>
    <row r="89" spans="1:8" x14ac:dyDescent="0.3">
      <c r="A89" s="250"/>
      <c r="B89" s="506" t="s">
        <v>249</v>
      </c>
      <c r="C89" s="507"/>
      <c r="D89" s="251" t="s">
        <v>250</v>
      </c>
      <c r="E89" s="252">
        <v>2</v>
      </c>
      <c r="F89" s="253">
        <v>1</v>
      </c>
    </row>
    <row r="90" spans="1:8" ht="15" customHeight="1" x14ac:dyDescent="0.3">
      <c r="A90" s="254"/>
      <c r="B90" s="521" t="s">
        <v>251</v>
      </c>
      <c r="C90" s="522"/>
      <c r="D90" s="255" t="s">
        <v>322</v>
      </c>
      <c r="E90" s="256">
        <v>45</v>
      </c>
      <c r="F90" s="257">
        <v>4</v>
      </c>
    </row>
    <row r="91" spans="1:8" x14ac:dyDescent="0.3">
      <c r="A91" s="250"/>
      <c r="B91" s="506" t="s">
        <v>252</v>
      </c>
      <c r="C91" s="507"/>
      <c r="D91" s="252" t="s">
        <v>253</v>
      </c>
      <c r="E91" s="252">
        <v>0</v>
      </c>
      <c r="F91" s="253">
        <v>26</v>
      </c>
    </row>
    <row r="92" spans="1:8" ht="15" customHeight="1" x14ac:dyDescent="0.3">
      <c r="A92" s="254"/>
      <c r="B92" s="521" t="s">
        <v>254</v>
      </c>
      <c r="C92" s="522"/>
      <c r="D92" s="255" t="s">
        <v>303</v>
      </c>
      <c r="E92" s="256">
        <v>31</v>
      </c>
      <c r="F92" s="257">
        <v>10</v>
      </c>
    </row>
    <row r="93" spans="1:8" ht="15" thickBot="1" x14ac:dyDescent="0.35">
      <c r="A93" s="258"/>
      <c r="B93" s="523" t="s">
        <v>255</v>
      </c>
      <c r="C93" s="524"/>
      <c r="D93" s="259" t="s">
        <v>315</v>
      </c>
      <c r="E93" s="260">
        <v>23</v>
      </c>
      <c r="F93" s="261">
        <v>6</v>
      </c>
    </row>
    <row r="94" spans="1:8" ht="15" customHeight="1" x14ac:dyDescent="0.3">
      <c r="A94" s="510" t="s">
        <v>256</v>
      </c>
      <c r="B94" s="511"/>
      <c r="C94" s="512"/>
      <c r="D94" s="247" t="s">
        <v>323</v>
      </c>
      <c r="E94" s="248">
        <v>1092</v>
      </c>
      <c r="F94" s="249">
        <v>82</v>
      </c>
    </row>
    <row r="95" spans="1:8" x14ac:dyDescent="0.3">
      <c r="A95" s="250"/>
      <c r="B95" s="504" t="s">
        <v>249</v>
      </c>
      <c r="C95" s="505"/>
      <c r="D95" s="263" t="s">
        <v>266</v>
      </c>
      <c r="E95" s="264">
        <v>12</v>
      </c>
      <c r="F95" s="265">
        <v>6</v>
      </c>
    </row>
    <row r="96" spans="1:8" ht="15" customHeight="1" x14ac:dyDescent="0.3">
      <c r="A96" s="254"/>
      <c r="B96" s="506" t="s">
        <v>251</v>
      </c>
      <c r="C96" s="507"/>
      <c r="D96" s="266" t="s">
        <v>324</v>
      </c>
      <c r="E96" s="267">
        <v>1001</v>
      </c>
      <c r="F96" s="253">
        <v>48</v>
      </c>
    </row>
    <row r="97" spans="1:8" x14ac:dyDescent="0.3">
      <c r="A97" s="254"/>
      <c r="B97" s="504" t="s">
        <v>257</v>
      </c>
      <c r="C97" s="505"/>
      <c r="D97" s="268" t="s">
        <v>298</v>
      </c>
      <c r="E97" s="269">
        <v>9</v>
      </c>
      <c r="F97" s="270">
        <v>1</v>
      </c>
    </row>
    <row r="98" spans="1:8" ht="15" customHeight="1" x14ac:dyDescent="0.3">
      <c r="A98" s="254"/>
      <c r="B98" s="506" t="s">
        <v>254</v>
      </c>
      <c r="C98" s="507"/>
      <c r="D98" s="266" t="s">
        <v>325</v>
      </c>
      <c r="E98" s="267">
        <v>56</v>
      </c>
      <c r="F98" s="253">
        <v>21</v>
      </c>
    </row>
    <row r="99" spans="1:8" x14ac:dyDescent="0.3">
      <c r="A99" s="271"/>
      <c r="B99" s="508" t="s">
        <v>255</v>
      </c>
      <c r="C99" s="509"/>
      <c r="D99" s="272" t="s">
        <v>319</v>
      </c>
      <c r="E99" s="273">
        <v>14</v>
      </c>
      <c r="F99" s="274">
        <v>6</v>
      </c>
    </row>
    <row r="100" spans="1:8" ht="15.75" customHeight="1" thickBot="1" x14ac:dyDescent="0.35">
      <c r="A100" s="275"/>
      <c r="B100" s="538" t="s">
        <v>258</v>
      </c>
      <c r="C100" s="539"/>
      <c r="D100" s="290" t="s">
        <v>250</v>
      </c>
      <c r="E100" s="291" t="s">
        <v>250</v>
      </c>
      <c r="F100" s="292" t="s">
        <v>250</v>
      </c>
    </row>
    <row r="101" spans="1:8" ht="15" customHeight="1" x14ac:dyDescent="0.3">
      <c r="A101" s="510" t="s">
        <v>259</v>
      </c>
      <c r="B101" s="511"/>
      <c r="C101" s="512"/>
      <c r="D101" s="247" t="s">
        <v>264</v>
      </c>
      <c r="E101" s="279">
        <v>9</v>
      </c>
      <c r="F101" s="249">
        <v>110</v>
      </c>
    </row>
    <row r="102" spans="1:8" ht="15" thickBot="1" x14ac:dyDescent="0.35">
      <c r="A102" s="280"/>
      <c r="B102" s="513" t="s">
        <v>252</v>
      </c>
      <c r="C102" s="514"/>
      <c r="D102" s="272" t="s">
        <v>264</v>
      </c>
      <c r="E102" s="273">
        <v>9</v>
      </c>
      <c r="F102" s="274">
        <v>110</v>
      </c>
    </row>
    <row r="103" spans="1:8" ht="15" thickBot="1" x14ac:dyDescent="0.35">
      <c r="A103" s="515" t="s">
        <v>147</v>
      </c>
      <c r="B103" s="516"/>
      <c r="C103" s="517"/>
      <c r="D103" s="281" t="s">
        <v>326</v>
      </c>
      <c r="E103" s="282">
        <v>1202</v>
      </c>
      <c r="F103" s="283">
        <v>239</v>
      </c>
      <c r="G103" s="122"/>
    </row>
    <row r="106" spans="1:8" ht="16.2" thickBot="1" x14ac:dyDescent="0.35">
      <c r="A106" s="518" t="s">
        <v>267</v>
      </c>
      <c r="B106" s="518"/>
      <c r="C106" s="518"/>
      <c r="D106" s="518"/>
      <c r="E106" s="518"/>
      <c r="F106" s="518"/>
    </row>
    <row r="107" spans="1:8" ht="15" thickBot="1" x14ac:dyDescent="0.35">
      <c r="A107" s="244" t="s">
        <v>243</v>
      </c>
      <c r="B107" s="519" t="s">
        <v>244</v>
      </c>
      <c r="C107" s="520"/>
      <c r="D107" s="245" t="s">
        <v>245</v>
      </c>
      <c r="E107" s="245" t="s">
        <v>246</v>
      </c>
      <c r="F107" s="246" t="s">
        <v>247</v>
      </c>
    </row>
    <row r="108" spans="1:8" ht="15" customHeight="1" x14ac:dyDescent="0.3">
      <c r="A108" s="510" t="s">
        <v>248</v>
      </c>
      <c r="B108" s="511"/>
      <c r="C108" s="512"/>
      <c r="D108" s="247" t="s">
        <v>327</v>
      </c>
      <c r="E108" s="248">
        <v>101</v>
      </c>
      <c r="F108" s="249">
        <v>46</v>
      </c>
      <c r="H108" s="293"/>
    </row>
    <row r="109" spans="1:8" x14ac:dyDescent="0.3">
      <c r="A109" s="250"/>
      <c r="B109" s="506" t="s">
        <v>249</v>
      </c>
      <c r="C109" s="507"/>
      <c r="D109" s="251" t="s">
        <v>250</v>
      </c>
      <c r="E109" s="252">
        <v>2</v>
      </c>
      <c r="F109" s="253">
        <v>1</v>
      </c>
      <c r="H109" s="293"/>
    </row>
    <row r="110" spans="1:8" ht="15" customHeight="1" x14ac:dyDescent="0.3">
      <c r="A110" s="254"/>
      <c r="B110" s="521" t="s">
        <v>251</v>
      </c>
      <c r="C110" s="522"/>
      <c r="D110" s="294" t="s">
        <v>322</v>
      </c>
      <c r="E110" s="295">
        <v>45</v>
      </c>
      <c r="F110" s="296">
        <v>4</v>
      </c>
      <c r="H110" s="297"/>
    </row>
    <row r="111" spans="1:8" x14ac:dyDescent="0.3">
      <c r="A111" s="250"/>
      <c r="B111" s="506" t="s">
        <v>252</v>
      </c>
      <c r="C111" s="507"/>
      <c r="D111" s="298" t="s">
        <v>253</v>
      </c>
      <c r="E111" s="298">
        <v>0</v>
      </c>
      <c r="F111" s="292">
        <v>25</v>
      </c>
    </row>
    <row r="112" spans="1:8" ht="15" customHeight="1" x14ac:dyDescent="0.3">
      <c r="A112" s="254"/>
      <c r="B112" s="521" t="s">
        <v>254</v>
      </c>
      <c r="C112" s="522"/>
      <c r="D112" s="294" t="s">
        <v>303</v>
      </c>
      <c r="E112" s="295">
        <v>31</v>
      </c>
      <c r="F112" s="296">
        <v>10</v>
      </c>
    </row>
    <row r="113" spans="1:16" ht="15" thickBot="1" x14ac:dyDescent="0.35">
      <c r="A113" s="258"/>
      <c r="B113" s="523" t="s">
        <v>255</v>
      </c>
      <c r="C113" s="524"/>
      <c r="D113" s="299" t="s">
        <v>295</v>
      </c>
      <c r="E113" s="300">
        <v>23</v>
      </c>
      <c r="F113" s="301">
        <v>6</v>
      </c>
    </row>
    <row r="114" spans="1:16" ht="15" customHeight="1" x14ac:dyDescent="0.3">
      <c r="A114" s="510" t="s">
        <v>256</v>
      </c>
      <c r="B114" s="511"/>
      <c r="C114" s="512"/>
      <c r="D114" s="247" t="s">
        <v>328</v>
      </c>
      <c r="E114" s="248">
        <v>1022</v>
      </c>
      <c r="F114" s="249">
        <v>77</v>
      </c>
    </row>
    <row r="115" spans="1:16" x14ac:dyDescent="0.3">
      <c r="A115" s="250"/>
      <c r="B115" s="504" t="s">
        <v>249</v>
      </c>
      <c r="C115" s="505"/>
      <c r="D115" s="302" t="s">
        <v>266</v>
      </c>
      <c r="E115" s="303">
        <v>3</v>
      </c>
      <c r="F115" s="304">
        <v>2</v>
      </c>
    </row>
    <row r="116" spans="1:16" ht="15" customHeight="1" x14ac:dyDescent="0.3">
      <c r="A116" s="254"/>
      <c r="B116" s="506" t="s">
        <v>251</v>
      </c>
      <c r="C116" s="507"/>
      <c r="D116" s="290" t="s">
        <v>329</v>
      </c>
      <c r="E116" s="291">
        <v>944</v>
      </c>
      <c r="F116" s="292">
        <v>48</v>
      </c>
    </row>
    <row r="117" spans="1:16" x14ac:dyDescent="0.3">
      <c r="A117" s="254"/>
      <c r="B117" s="504" t="s">
        <v>257</v>
      </c>
      <c r="C117" s="505"/>
      <c r="D117" s="305" t="s">
        <v>298</v>
      </c>
      <c r="E117" s="306">
        <v>9</v>
      </c>
      <c r="F117" s="307">
        <v>1</v>
      </c>
    </row>
    <row r="118" spans="1:16" ht="15" customHeight="1" x14ac:dyDescent="0.3">
      <c r="A118" s="254"/>
      <c r="B118" s="506" t="s">
        <v>254</v>
      </c>
      <c r="C118" s="507"/>
      <c r="D118" s="290" t="s">
        <v>325</v>
      </c>
      <c r="E118" s="291">
        <v>56</v>
      </c>
      <c r="F118" s="292">
        <v>21</v>
      </c>
    </row>
    <row r="119" spans="1:16" ht="15.75" customHeight="1" x14ac:dyDescent="0.3">
      <c r="A119" s="271"/>
      <c r="B119" s="508" t="s">
        <v>255</v>
      </c>
      <c r="C119" s="509"/>
      <c r="D119" s="308" t="s">
        <v>330</v>
      </c>
      <c r="E119" s="309">
        <v>10</v>
      </c>
      <c r="F119" s="310">
        <v>5</v>
      </c>
    </row>
    <row r="120" spans="1:16" ht="15.75" customHeight="1" thickBot="1" x14ac:dyDescent="0.35">
      <c r="A120" s="275"/>
      <c r="B120" s="538" t="s">
        <v>258</v>
      </c>
      <c r="C120" s="539"/>
      <c r="D120" s="290" t="s">
        <v>250</v>
      </c>
      <c r="E120" s="291" t="s">
        <v>250</v>
      </c>
      <c r="F120" s="292" t="s">
        <v>250</v>
      </c>
    </row>
    <row r="121" spans="1:16" ht="15" customHeight="1" x14ac:dyDescent="0.3">
      <c r="A121" s="510" t="s">
        <v>259</v>
      </c>
      <c r="B121" s="511"/>
      <c r="C121" s="512"/>
      <c r="D121" s="247" t="s">
        <v>268</v>
      </c>
      <c r="E121" s="279">
        <v>9</v>
      </c>
      <c r="F121" s="249">
        <v>109</v>
      </c>
    </row>
    <row r="122" spans="1:16" ht="15" thickBot="1" x14ac:dyDescent="0.35">
      <c r="A122" s="280"/>
      <c r="B122" s="513" t="s">
        <v>252</v>
      </c>
      <c r="C122" s="514"/>
      <c r="D122" s="272" t="s">
        <v>268</v>
      </c>
      <c r="E122" s="273">
        <v>9</v>
      </c>
      <c r="F122" s="274">
        <v>109</v>
      </c>
    </row>
    <row r="123" spans="1:16" s="311" customFormat="1" ht="15" thickBot="1" x14ac:dyDescent="0.35">
      <c r="A123" s="515" t="s">
        <v>147</v>
      </c>
      <c r="B123" s="516"/>
      <c r="C123" s="517"/>
      <c r="D123" s="281" t="s">
        <v>331</v>
      </c>
      <c r="E123" s="282">
        <v>1132</v>
      </c>
      <c r="F123" s="283">
        <v>232</v>
      </c>
    </row>
    <row r="124" spans="1:16" x14ac:dyDescent="0.3">
      <c r="A124" s="286"/>
      <c r="B124" s="287"/>
      <c r="C124" s="287"/>
      <c r="D124" s="288"/>
      <c r="E124" s="289"/>
      <c r="F124" s="289"/>
      <c r="J124" s="293"/>
    </row>
    <row r="125" spans="1:16" ht="16.2" thickBot="1" x14ac:dyDescent="0.35">
      <c r="A125" s="518" t="s">
        <v>269</v>
      </c>
      <c r="B125" s="518"/>
      <c r="C125" s="518"/>
      <c r="D125" s="518"/>
      <c r="E125" s="518"/>
      <c r="F125" s="518"/>
      <c r="J125" s="293"/>
      <c r="M125" s="293"/>
      <c r="N125" s="312"/>
      <c r="P125" s="313"/>
    </row>
    <row r="126" spans="1:16" ht="15" thickBot="1" x14ac:dyDescent="0.35">
      <c r="A126" s="244" t="s">
        <v>243</v>
      </c>
      <c r="B126" s="519" t="s">
        <v>244</v>
      </c>
      <c r="C126" s="520"/>
      <c r="D126" s="245" t="s">
        <v>245</v>
      </c>
      <c r="E126" s="245" t="s">
        <v>246</v>
      </c>
      <c r="F126" s="246" t="s">
        <v>247</v>
      </c>
      <c r="J126" s="293"/>
      <c r="M126" s="293"/>
      <c r="N126" s="70"/>
      <c r="P126" s="313"/>
    </row>
    <row r="127" spans="1:16" ht="15" customHeight="1" x14ac:dyDescent="0.3">
      <c r="A127" s="510" t="s">
        <v>248</v>
      </c>
      <c r="B127" s="511"/>
      <c r="C127" s="512"/>
      <c r="D127" s="247" t="s">
        <v>332</v>
      </c>
      <c r="E127" s="248">
        <v>111</v>
      </c>
      <c r="F127" s="249">
        <v>47</v>
      </c>
      <c r="J127" s="297"/>
      <c r="M127" s="293"/>
      <c r="N127" s="312"/>
      <c r="P127" s="313"/>
    </row>
    <row r="128" spans="1:16" x14ac:dyDescent="0.3">
      <c r="A128" s="250"/>
      <c r="B128" s="506" t="s">
        <v>249</v>
      </c>
      <c r="C128" s="507"/>
      <c r="D128" s="251" t="s">
        <v>250</v>
      </c>
      <c r="E128" s="252">
        <v>2</v>
      </c>
      <c r="F128" s="253">
        <v>1</v>
      </c>
      <c r="N128" s="70"/>
      <c r="P128" s="313"/>
    </row>
    <row r="129" spans="1:14" ht="15" customHeight="1" x14ac:dyDescent="0.3">
      <c r="A129" s="254"/>
      <c r="B129" s="521" t="s">
        <v>251</v>
      </c>
      <c r="C129" s="522"/>
      <c r="D129" s="294" t="s">
        <v>333</v>
      </c>
      <c r="E129" s="295">
        <v>55</v>
      </c>
      <c r="F129" s="296">
        <v>5</v>
      </c>
      <c r="N129" s="293"/>
    </row>
    <row r="130" spans="1:14" x14ac:dyDescent="0.3">
      <c r="A130" s="250"/>
      <c r="B130" s="506" t="s">
        <v>252</v>
      </c>
      <c r="C130" s="507"/>
      <c r="D130" s="298" t="s">
        <v>253</v>
      </c>
      <c r="E130" s="298">
        <v>0</v>
      </c>
      <c r="F130" s="292">
        <v>25</v>
      </c>
    </row>
    <row r="131" spans="1:14" ht="15" customHeight="1" x14ac:dyDescent="0.3">
      <c r="A131" s="254"/>
      <c r="B131" s="521" t="s">
        <v>254</v>
      </c>
      <c r="C131" s="522"/>
      <c r="D131" s="294" t="s">
        <v>303</v>
      </c>
      <c r="E131" s="295">
        <v>31</v>
      </c>
      <c r="F131" s="296">
        <v>10</v>
      </c>
      <c r="N131" s="293"/>
    </row>
    <row r="132" spans="1:14" ht="15" thickBot="1" x14ac:dyDescent="0.35">
      <c r="A132" s="258"/>
      <c r="B132" s="523" t="s">
        <v>255</v>
      </c>
      <c r="C132" s="524"/>
      <c r="D132" s="299" t="s">
        <v>295</v>
      </c>
      <c r="E132" s="300">
        <v>23</v>
      </c>
      <c r="F132" s="301">
        <v>6</v>
      </c>
    </row>
    <row r="133" spans="1:14" ht="15" customHeight="1" x14ac:dyDescent="0.3">
      <c r="A133" s="510" t="s">
        <v>256</v>
      </c>
      <c r="B133" s="511"/>
      <c r="C133" s="512"/>
      <c r="D133" s="247" t="s">
        <v>334</v>
      </c>
      <c r="E133" s="248">
        <v>1095</v>
      </c>
      <c r="F133" s="249">
        <v>82</v>
      </c>
      <c r="N133" s="293"/>
    </row>
    <row r="134" spans="1:14" x14ac:dyDescent="0.3">
      <c r="A134" s="250"/>
      <c r="B134" s="504" t="s">
        <v>249</v>
      </c>
      <c r="C134" s="505"/>
      <c r="D134" s="302" t="s">
        <v>266</v>
      </c>
      <c r="E134" s="303">
        <v>5</v>
      </c>
      <c r="F134" s="304">
        <v>3</v>
      </c>
    </row>
    <row r="135" spans="1:14" ht="15" customHeight="1" x14ac:dyDescent="0.3">
      <c r="A135" s="254"/>
      <c r="B135" s="506" t="s">
        <v>251</v>
      </c>
      <c r="C135" s="507"/>
      <c r="D135" s="290" t="s">
        <v>335</v>
      </c>
      <c r="E135" s="291">
        <v>957</v>
      </c>
      <c r="F135" s="292">
        <v>49</v>
      </c>
      <c r="G135" s="293"/>
      <c r="L135" s="293"/>
    </row>
    <row r="136" spans="1:14" x14ac:dyDescent="0.3">
      <c r="A136" s="254"/>
      <c r="B136" s="504" t="s">
        <v>257</v>
      </c>
      <c r="C136" s="505"/>
      <c r="D136" s="305" t="s">
        <v>298</v>
      </c>
      <c r="E136" s="306">
        <v>9</v>
      </c>
      <c r="F136" s="307">
        <v>1</v>
      </c>
      <c r="G136" s="293"/>
    </row>
    <row r="137" spans="1:14" ht="15" customHeight="1" x14ac:dyDescent="0.3">
      <c r="A137" s="254"/>
      <c r="B137" s="506" t="s">
        <v>254</v>
      </c>
      <c r="C137" s="507"/>
      <c r="D137" s="290" t="s">
        <v>325</v>
      </c>
      <c r="E137" s="291">
        <v>56</v>
      </c>
      <c r="F137" s="292">
        <v>21</v>
      </c>
      <c r="G137" s="293"/>
    </row>
    <row r="138" spans="1:14" x14ac:dyDescent="0.3">
      <c r="A138" s="271"/>
      <c r="B138" s="508" t="s">
        <v>255</v>
      </c>
      <c r="C138" s="509"/>
      <c r="D138" s="308" t="s">
        <v>330</v>
      </c>
      <c r="E138" s="309">
        <v>10</v>
      </c>
      <c r="F138" s="310">
        <v>5</v>
      </c>
      <c r="G138" s="293"/>
    </row>
    <row r="139" spans="1:14" ht="15.75" customHeight="1" thickBot="1" x14ac:dyDescent="0.35">
      <c r="A139" s="275"/>
      <c r="B139" s="538" t="s">
        <v>258</v>
      </c>
      <c r="C139" s="539"/>
      <c r="D139" s="290" t="s">
        <v>336</v>
      </c>
      <c r="E139" s="291">
        <v>58</v>
      </c>
      <c r="F139" s="292">
        <v>3</v>
      </c>
    </row>
    <row r="140" spans="1:14" ht="15" customHeight="1" x14ac:dyDescent="0.3">
      <c r="A140" s="510" t="s">
        <v>259</v>
      </c>
      <c r="B140" s="511"/>
      <c r="C140" s="512"/>
      <c r="D140" s="247" t="s">
        <v>270</v>
      </c>
      <c r="E140" s="279">
        <v>9</v>
      </c>
      <c r="F140" s="249">
        <v>108</v>
      </c>
    </row>
    <row r="141" spans="1:14" ht="15" customHeight="1" thickBot="1" x14ac:dyDescent="0.35">
      <c r="A141" s="280"/>
      <c r="B141" s="513" t="s">
        <v>252</v>
      </c>
      <c r="C141" s="514"/>
      <c r="D141" s="272" t="s">
        <v>270</v>
      </c>
      <c r="E141" s="273">
        <v>9</v>
      </c>
      <c r="F141" s="274">
        <v>108</v>
      </c>
    </row>
    <row r="142" spans="1:14" ht="15" customHeight="1" thickBot="1" x14ac:dyDescent="0.35">
      <c r="A142" s="515" t="s">
        <v>147</v>
      </c>
      <c r="B142" s="516"/>
      <c r="C142" s="517"/>
      <c r="D142" s="281" t="s">
        <v>337</v>
      </c>
      <c r="E142" s="282">
        <v>1215</v>
      </c>
      <c r="F142" s="283">
        <v>237</v>
      </c>
      <c r="G142" s="121"/>
    </row>
    <row r="143" spans="1:14" ht="15" customHeight="1" x14ac:dyDescent="0.3">
      <c r="A143" s="314"/>
      <c r="B143" s="315"/>
      <c r="C143" s="315"/>
      <c r="D143" s="316"/>
      <c r="E143" s="317"/>
      <c r="F143" s="317"/>
      <c r="G143" s="121"/>
    </row>
    <row r="144" spans="1:14" ht="16.2" thickBot="1" x14ac:dyDescent="0.35">
      <c r="A144" s="518" t="s">
        <v>271</v>
      </c>
      <c r="B144" s="518"/>
      <c r="C144" s="518"/>
      <c r="D144" s="518"/>
      <c r="E144" s="518"/>
      <c r="F144" s="518"/>
    </row>
    <row r="145" spans="1:9" ht="15" customHeight="1" x14ac:dyDescent="0.3">
      <c r="A145" s="510" t="s">
        <v>248</v>
      </c>
      <c r="B145" s="511"/>
      <c r="C145" s="512"/>
      <c r="D145" s="247" t="s">
        <v>338</v>
      </c>
      <c r="E145" s="248">
        <v>81</v>
      </c>
      <c r="F145" s="249">
        <v>44</v>
      </c>
    </row>
    <row r="146" spans="1:9" ht="15" customHeight="1" x14ac:dyDescent="0.3">
      <c r="A146" s="254"/>
      <c r="B146" s="521" t="s">
        <v>251</v>
      </c>
      <c r="C146" s="522"/>
      <c r="D146" s="294" t="s">
        <v>333</v>
      </c>
      <c r="E146" s="295">
        <v>43</v>
      </c>
      <c r="F146" s="296">
        <v>4</v>
      </c>
      <c r="I146" s="293"/>
    </row>
    <row r="147" spans="1:9" ht="15" customHeight="1" x14ac:dyDescent="0.3">
      <c r="A147" s="250"/>
      <c r="B147" s="506" t="s">
        <v>252</v>
      </c>
      <c r="C147" s="507"/>
      <c r="D147" s="298" t="s">
        <v>253</v>
      </c>
      <c r="E147" s="298">
        <v>0</v>
      </c>
      <c r="F147" s="292">
        <v>25</v>
      </c>
      <c r="I147" s="293"/>
    </row>
    <row r="148" spans="1:9" ht="15" customHeight="1" x14ac:dyDescent="0.3">
      <c r="A148" s="254"/>
      <c r="B148" s="521" t="s">
        <v>254</v>
      </c>
      <c r="C148" s="522"/>
      <c r="D148" s="294" t="s">
        <v>303</v>
      </c>
      <c r="E148" s="295">
        <v>31</v>
      </c>
      <c r="F148" s="296">
        <v>10</v>
      </c>
      <c r="I148" s="293"/>
    </row>
    <row r="149" spans="1:9" ht="15" customHeight="1" thickBot="1" x14ac:dyDescent="0.35">
      <c r="A149" s="258"/>
      <c r="B149" s="523" t="s">
        <v>255</v>
      </c>
      <c r="C149" s="524"/>
      <c r="D149" s="299" t="s">
        <v>339</v>
      </c>
      <c r="E149" s="300">
        <v>7</v>
      </c>
      <c r="F149" s="301">
        <v>5</v>
      </c>
      <c r="I149" s="297"/>
    </row>
    <row r="150" spans="1:9" ht="15" customHeight="1" x14ac:dyDescent="0.3">
      <c r="A150" s="510" t="s">
        <v>256</v>
      </c>
      <c r="B150" s="511"/>
      <c r="C150" s="512"/>
      <c r="D150" s="247" t="s">
        <v>340</v>
      </c>
      <c r="E150" s="248">
        <v>968</v>
      </c>
      <c r="F150" s="249">
        <v>70</v>
      </c>
    </row>
    <row r="151" spans="1:9" ht="15" customHeight="1" x14ac:dyDescent="0.3">
      <c r="A151" s="250"/>
      <c r="B151" s="504" t="s">
        <v>249</v>
      </c>
      <c r="C151" s="505"/>
      <c r="D151" s="302" t="s">
        <v>266</v>
      </c>
      <c r="E151" s="303">
        <v>0</v>
      </c>
      <c r="F151" s="304">
        <v>0</v>
      </c>
    </row>
    <row r="152" spans="1:9" ht="15" customHeight="1" x14ac:dyDescent="0.3">
      <c r="A152" s="254"/>
      <c r="B152" s="506" t="s">
        <v>251</v>
      </c>
      <c r="C152" s="507"/>
      <c r="D152" s="290" t="s">
        <v>341</v>
      </c>
      <c r="E152" s="291">
        <v>894</v>
      </c>
      <c r="F152" s="292">
        <v>44</v>
      </c>
    </row>
    <row r="153" spans="1:9" ht="15" customHeight="1" x14ac:dyDescent="0.3">
      <c r="A153" s="254"/>
      <c r="B153" s="504" t="s">
        <v>257</v>
      </c>
      <c r="C153" s="505"/>
      <c r="D153" s="305" t="s">
        <v>298</v>
      </c>
      <c r="E153" s="306">
        <v>9</v>
      </c>
      <c r="F153" s="307">
        <v>1</v>
      </c>
    </row>
    <row r="154" spans="1:9" ht="15" customHeight="1" x14ac:dyDescent="0.3">
      <c r="A154" s="254"/>
      <c r="B154" s="506" t="s">
        <v>254</v>
      </c>
      <c r="C154" s="507"/>
      <c r="D154" s="290" t="s">
        <v>342</v>
      </c>
      <c r="E154" s="291">
        <v>56</v>
      </c>
      <c r="F154" s="292">
        <v>21</v>
      </c>
    </row>
    <row r="155" spans="1:9" ht="15" thickBot="1" x14ac:dyDescent="0.35">
      <c r="A155" s="318"/>
      <c r="B155" s="513" t="s">
        <v>255</v>
      </c>
      <c r="C155" s="514"/>
      <c r="D155" s="319" t="s">
        <v>343</v>
      </c>
      <c r="E155" s="320">
        <v>9</v>
      </c>
      <c r="F155" s="321">
        <v>4</v>
      </c>
    </row>
    <row r="156" spans="1:9" ht="15" customHeight="1" x14ac:dyDescent="0.3">
      <c r="A156" s="510" t="s">
        <v>259</v>
      </c>
      <c r="B156" s="511"/>
      <c r="C156" s="512"/>
      <c r="D156" s="247" t="s">
        <v>270</v>
      </c>
      <c r="E156" s="279">
        <v>9</v>
      </c>
      <c r="F156" s="249">
        <v>108</v>
      </c>
    </row>
    <row r="157" spans="1:9" ht="15" thickBot="1" x14ac:dyDescent="0.35">
      <c r="A157" s="280"/>
      <c r="B157" s="523" t="s">
        <v>252</v>
      </c>
      <c r="C157" s="524"/>
      <c r="D157" s="322" t="s">
        <v>270</v>
      </c>
      <c r="E157" s="323">
        <v>9</v>
      </c>
      <c r="F157" s="324">
        <v>108</v>
      </c>
    </row>
    <row r="158" spans="1:9" ht="15" customHeight="1" thickBot="1" x14ac:dyDescent="0.35">
      <c r="A158" s="515" t="s">
        <v>147</v>
      </c>
      <c r="B158" s="516"/>
      <c r="C158" s="517"/>
      <c r="D158" s="281" t="s">
        <v>344</v>
      </c>
      <c r="E158" s="282">
        <v>1058</v>
      </c>
      <c r="F158" s="283">
        <v>222</v>
      </c>
    </row>
    <row r="160" spans="1:9" ht="16.2" thickBot="1" x14ac:dyDescent="0.35">
      <c r="A160" s="533" t="s">
        <v>272</v>
      </c>
      <c r="B160" s="533"/>
      <c r="C160" s="533"/>
      <c r="D160" s="533"/>
      <c r="E160" s="533"/>
      <c r="F160" s="533"/>
      <c r="H160" s="293"/>
    </row>
    <row r="161" spans="1:8" ht="15" thickBot="1" x14ac:dyDescent="0.35">
      <c r="A161" s="244" t="s">
        <v>243</v>
      </c>
      <c r="B161" s="519" t="s">
        <v>244</v>
      </c>
      <c r="C161" s="520"/>
      <c r="D161" s="245" t="s">
        <v>245</v>
      </c>
      <c r="E161" s="245" t="s">
        <v>246</v>
      </c>
      <c r="F161" s="246" t="s">
        <v>247</v>
      </c>
      <c r="H161" s="293"/>
    </row>
    <row r="162" spans="1:8" ht="15" customHeight="1" x14ac:dyDescent="0.3">
      <c r="A162" s="510" t="s">
        <v>248</v>
      </c>
      <c r="B162" s="511"/>
      <c r="C162" s="512"/>
      <c r="D162" s="247" t="s">
        <v>338</v>
      </c>
      <c r="E162" s="248">
        <v>82</v>
      </c>
      <c r="F162" s="249">
        <v>45</v>
      </c>
      <c r="H162" s="293"/>
    </row>
    <row r="163" spans="1:8" ht="15" customHeight="1" x14ac:dyDescent="0.3">
      <c r="A163" s="254"/>
      <c r="B163" s="521" t="s">
        <v>251</v>
      </c>
      <c r="C163" s="522"/>
      <c r="D163" s="294" t="s">
        <v>333</v>
      </c>
      <c r="E163" s="295">
        <v>44</v>
      </c>
      <c r="F163" s="296">
        <v>5</v>
      </c>
      <c r="H163" s="297"/>
    </row>
    <row r="164" spans="1:8" x14ac:dyDescent="0.3">
      <c r="A164" s="250"/>
      <c r="B164" s="506" t="s">
        <v>252</v>
      </c>
      <c r="C164" s="507"/>
      <c r="D164" s="298" t="s">
        <v>253</v>
      </c>
      <c r="E164" s="298">
        <v>0</v>
      </c>
      <c r="F164" s="292">
        <v>25</v>
      </c>
    </row>
    <row r="165" spans="1:8" ht="15" customHeight="1" x14ac:dyDescent="0.3">
      <c r="A165" s="254"/>
      <c r="B165" s="521" t="s">
        <v>254</v>
      </c>
      <c r="C165" s="522"/>
      <c r="D165" s="294" t="s">
        <v>303</v>
      </c>
      <c r="E165" s="295">
        <v>31</v>
      </c>
      <c r="F165" s="296">
        <v>10</v>
      </c>
    </row>
    <row r="166" spans="1:8" ht="15" thickBot="1" x14ac:dyDescent="0.35">
      <c r="A166" s="258"/>
      <c r="B166" s="523" t="s">
        <v>255</v>
      </c>
      <c r="C166" s="524"/>
      <c r="D166" s="299" t="s">
        <v>339</v>
      </c>
      <c r="E166" s="300">
        <v>7</v>
      </c>
      <c r="F166" s="301">
        <v>5</v>
      </c>
    </row>
    <row r="167" spans="1:8" ht="15" customHeight="1" x14ac:dyDescent="0.3">
      <c r="A167" s="510" t="s">
        <v>256</v>
      </c>
      <c r="B167" s="511"/>
      <c r="C167" s="512"/>
      <c r="D167" s="247" t="s">
        <v>345</v>
      </c>
      <c r="E167" s="248">
        <v>889</v>
      </c>
      <c r="F167" s="249">
        <v>68</v>
      </c>
    </row>
    <row r="168" spans="1:8" x14ac:dyDescent="0.3">
      <c r="A168" s="250"/>
      <c r="B168" s="504" t="s">
        <v>249</v>
      </c>
      <c r="C168" s="505"/>
      <c r="D168" s="325" t="s">
        <v>250</v>
      </c>
      <c r="E168" s="303">
        <v>6</v>
      </c>
      <c r="F168" s="304">
        <v>1</v>
      </c>
    </row>
    <row r="169" spans="1:8" ht="15" customHeight="1" x14ac:dyDescent="0.3">
      <c r="A169" s="254"/>
      <c r="B169" s="506" t="s">
        <v>251</v>
      </c>
      <c r="C169" s="507"/>
      <c r="D169" s="290" t="s">
        <v>346</v>
      </c>
      <c r="E169" s="291">
        <v>809</v>
      </c>
      <c r="F169" s="292">
        <v>41</v>
      </c>
    </row>
    <row r="170" spans="1:8" x14ac:dyDescent="0.3">
      <c r="A170" s="254"/>
      <c r="B170" s="504" t="s">
        <v>257</v>
      </c>
      <c r="C170" s="505"/>
      <c r="D170" s="305" t="s">
        <v>298</v>
      </c>
      <c r="E170" s="306">
        <v>9</v>
      </c>
      <c r="F170" s="307">
        <v>1</v>
      </c>
    </row>
    <row r="171" spans="1:8" ht="15" customHeight="1" x14ac:dyDescent="0.3">
      <c r="A171" s="254"/>
      <c r="B171" s="506" t="s">
        <v>254</v>
      </c>
      <c r="C171" s="507"/>
      <c r="D171" s="290" t="s">
        <v>342</v>
      </c>
      <c r="E171" s="291">
        <v>56</v>
      </c>
      <c r="F171" s="292">
        <v>21</v>
      </c>
    </row>
    <row r="172" spans="1:8" ht="15.75" customHeight="1" thickBot="1" x14ac:dyDescent="0.35">
      <c r="A172" s="318"/>
      <c r="B172" s="513" t="s">
        <v>255</v>
      </c>
      <c r="C172" s="514"/>
      <c r="D172" s="319" t="s">
        <v>343</v>
      </c>
      <c r="E172" s="320">
        <v>9</v>
      </c>
      <c r="F172" s="321">
        <v>4</v>
      </c>
    </row>
    <row r="173" spans="1:8" ht="15" customHeight="1" x14ac:dyDescent="0.3">
      <c r="A173" s="510" t="s">
        <v>259</v>
      </c>
      <c r="B173" s="511"/>
      <c r="C173" s="512"/>
      <c r="D173" s="326" t="s">
        <v>273</v>
      </c>
      <c r="E173" s="327">
        <v>9</v>
      </c>
      <c r="F173" s="328">
        <v>109</v>
      </c>
    </row>
    <row r="174" spans="1:8" ht="15" thickBot="1" x14ac:dyDescent="0.35">
      <c r="A174" s="280"/>
      <c r="B174" s="523" t="s">
        <v>252</v>
      </c>
      <c r="C174" s="524"/>
      <c r="D174" s="329" t="s">
        <v>273</v>
      </c>
      <c r="E174" s="330">
        <v>9</v>
      </c>
      <c r="F174" s="331">
        <v>109</v>
      </c>
    </row>
    <row r="175" spans="1:8" ht="15" customHeight="1" thickBot="1" x14ac:dyDescent="0.35">
      <c r="A175" s="515" t="s">
        <v>147</v>
      </c>
      <c r="B175" s="516"/>
      <c r="C175" s="517"/>
      <c r="D175" s="332" t="s">
        <v>347</v>
      </c>
      <c r="E175" s="333">
        <v>980</v>
      </c>
      <c r="F175" s="334">
        <v>222</v>
      </c>
    </row>
    <row r="177" spans="1:6" ht="16.2" thickBot="1" x14ac:dyDescent="0.35">
      <c r="A177" s="533" t="s">
        <v>274</v>
      </c>
      <c r="B177" s="533"/>
      <c r="C177" s="533"/>
      <c r="D177" s="533"/>
      <c r="E177" s="533"/>
      <c r="F177" s="533"/>
    </row>
    <row r="178" spans="1:6" ht="15" thickBot="1" x14ac:dyDescent="0.35">
      <c r="A178" s="335" t="s">
        <v>243</v>
      </c>
      <c r="B178" s="536" t="s">
        <v>244</v>
      </c>
      <c r="C178" s="537"/>
      <c r="D178" s="336" t="s">
        <v>245</v>
      </c>
      <c r="E178" s="336" t="s">
        <v>246</v>
      </c>
      <c r="F178" s="337" t="s">
        <v>247</v>
      </c>
    </row>
    <row r="179" spans="1:6" ht="15" customHeight="1" x14ac:dyDescent="0.3">
      <c r="A179" s="510" t="s">
        <v>248</v>
      </c>
      <c r="B179" s="511"/>
      <c r="C179" s="512"/>
      <c r="D179" s="326" t="s">
        <v>348</v>
      </c>
      <c r="E179" s="338">
        <v>104</v>
      </c>
      <c r="F179" s="328">
        <v>47</v>
      </c>
    </row>
    <row r="180" spans="1:6" ht="15" customHeight="1" x14ac:dyDescent="0.3">
      <c r="A180" s="254"/>
      <c r="B180" s="521" t="s">
        <v>251</v>
      </c>
      <c r="C180" s="522"/>
      <c r="D180" s="339" t="s">
        <v>333</v>
      </c>
      <c r="E180" s="340">
        <v>50</v>
      </c>
      <c r="F180" s="341">
        <v>6</v>
      </c>
    </row>
    <row r="181" spans="1:6" x14ac:dyDescent="0.3">
      <c r="A181" s="250"/>
      <c r="B181" s="506" t="s">
        <v>252</v>
      </c>
      <c r="C181" s="507"/>
      <c r="D181" s="342" t="s">
        <v>253</v>
      </c>
      <c r="E181" s="342">
        <v>0</v>
      </c>
      <c r="F181" s="343">
        <v>25</v>
      </c>
    </row>
    <row r="182" spans="1:6" ht="15" customHeight="1" x14ac:dyDescent="0.3">
      <c r="A182" s="254"/>
      <c r="B182" s="521" t="s">
        <v>254</v>
      </c>
      <c r="C182" s="522"/>
      <c r="D182" s="339" t="s">
        <v>349</v>
      </c>
      <c r="E182" s="340">
        <v>31</v>
      </c>
      <c r="F182" s="341">
        <v>10</v>
      </c>
    </row>
    <row r="183" spans="1:6" ht="15" thickBot="1" x14ac:dyDescent="0.35">
      <c r="A183" s="258"/>
      <c r="B183" s="523" t="s">
        <v>255</v>
      </c>
      <c r="C183" s="524"/>
      <c r="D183" s="344" t="s">
        <v>295</v>
      </c>
      <c r="E183" s="345">
        <v>23</v>
      </c>
      <c r="F183" s="346">
        <v>6</v>
      </c>
    </row>
    <row r="184" spans="1:6" ht="15" customHeight="1" x14ac:dyDescent="0.3">
      <c r="A184" s="510" t="s">
        <v>256</v>
      </c>
      <c r="B184" s="511"/>
      <c r="C184" s="512"/>
      <c r="D184" s="326" t="s">
        <v>350</v>
      </c>
      <c r="E184" s="338">
        <v>879</v>
      </c>
      <c r="F184" s="328">
        <v>70</v>
      </c>
    </row>
    <row r="185" spans="1:6" x14ac:dyDescent="0.3">
      <c r="A185" s="250"/>
      <c r="B185" s="504" t="s">
        <v>249</v>
      </c>
      <c r="C185" s="505"/>
      <c r="D185" s="325" t="s">
        <v>250</v>
      </c>
      <c r="E185" s="347">
        <v>6</v>
      </c>
      <c r="F185" s="348">
        <v>1</v>
      </c>
    </row>
    <row r="186" spans="1:6" ht="15" customHeight="1" x14ac:dyDescent="0.3">
      <c r="A186" s="254"/>
      <c r="B186" s="506" t="s">
        <v>251</v>
      </c>
      <c r="C186" s="507"/>
      <c r="D186" s="349" t="s">
        <v>351</v>
      </c>
      <c r="E186" s="350">
        <v>798</v>
      </c>
      <c r="F186" s="343">
        <v>42</v>
      </c>
    </row>
    <row r="187" spans="1:6" x14ac:dyDescent="0.3">
      <c r="A187" s="254"/>
      <c r="B187" s="504" t="s">
        <v>257</v>
      </c>
      <c r="C187" s="505"/>
      <c r="D187" s="351" t="s">
        <v>352</v>
      </c>
      <c r="E187" s="352">
        <v>9</v>
      </c>
      <c r="F187" s="353">
        <v>1</v>
      </c>
    </row>
    <row r="188" spans="1:6" ht="15" customHeight="1" x14ac:dyDescent="0.3">
      <c r="A188" s="254"/>
      <c r="B188" s="506" t="s">
        <v>254</v>
      </c>
      <c r="C188" s="507"/>
      <c r="D188" s="349" t="s">
        <v>342</v>
      </c>
      <c r="E188" s="350">
        <v>56</v>
      </c>
      <c r="F188" s="343">
        <v>21</v>
      </c>
    </row>
    <row r="189" spans="1:6" ht="14.25" customHeight="1" thickBot="1" x14ac:dyDescent="0.35">
      <c r="A189" s="318"/>
      <c r="B189" s="513" t="s">
        <v>255</v>
      </c>
      <c r="C189" s="514"/>
      <c r="D189" s="354" t="s">
        <v>330</v>
      </c>
      <c r="E189" s="355">
        <v>10</v>
      </c>
      <c r="F189" s="356">
        <v>5</v>
      </c>
    </row>
    <row r="190" spans="1:6" ht="14.25" customHeight="1" x14ac:dyDescent="0.3">
      <c r="A190" s="510" t="s">
        <v>259</v>
      </c>
      <c r="B190" s="511"/>
      <c r="C190" s="512"/>
      <c r="D190" s="326" t="s">
        <v>275</v>
      </c>
      <c r="E190" s="327">
        <v>9</v>
      </c>
      <c r="F190" s="328">
        <v>108</v>
      </c>
    </row>
    <row r="191" spans="1:6" ht="15" customHeight="1" thickBot="1" x14ac:dyDescent="0.35">
      <c r="A191" s="280"/>
      <c r="B191" s="523" t="s">
        <v>252</v>
      </c>
      <c r="C191" s="524"/>
      <c r="D191" s="329" t="s">
        <v>275</v>
      </c>
      <c r="E191" s="330">
        <v>9</v>
      </c>
      <c r="F191" s="331">
        <v>108</v>
      </c>
    </row>
    <row r="192" spans="1:6" ht="14.25" customHeight="1" thickBot="1" x14ac:dyDescent="0.35">
      <c r="A192" s="515" t="s">
        <v>147</v>
      </c>
      <c r="B192" s="516"/>
      <c r="C192" s="517"/>
      <c r="D192" s="332" t="s">
        <v>353</v>
      </c>
      <c r="E192" s="333">
        <v>992</v>
      </c>
      <c r="F192" s="334">
        <v>225</v>
      </c>
    </row>
    <row r="193" spans="1:8" ht="14.25" customHeight="1" x14ac:dyDescent="0.3">
      <c r="A193" s="286"/>
      <c r="B193" s="287"/>
      <c r="C193" s="287"/>
      <c r="D193" s="357"/>
      <c r="E193" s="358"/>
      <c r="F193" s="358"/>
    </row>
    <row r="194" spans="1:8" ht="14.25" customHeight="1" thickBot="1" x14ac:dyDescent="0.35">
      <c r="A194" s="533" t="s">
        <v>276</v>
      </c>
      <c r="B194" s="533"/>
      <c r="C194" s="533"/>
      <c r="D194" s="533"/>
      <c r="E194" s="533"/>
      <c r="F194" s="533"/>
    </row>
    <row r="195" spans="1:8" ht="14.25" customHeight="1" thickBot="1" x14ac:dyDescent="0.35">
      <c r="A195" s="335" t="s">
        <v>243</v>
      </c>
      <c r="B195" s="536" t="s">
        <v>244</v>
      </c>
      <c r="C195" s="537"/>
      <c r="D195" s="336" t="s">
        <v>245</v>
      </c>
      <c r="E195" s="336" t="s">
        <v>246</v>
      </c>
      <c r="F195" s="337" t="s">
        <v>247</v>
      </c>
    </row>
    <row r="196" spans="1:8" ht="14.25" customHeight="1" x14ac:dyDescent="0.3">
      <c r="A196" s="510" t="s">
        <v>248</v>
      </c>
      <c r="B196" s="511"/>
      <c r="C196" s="512"/>
      <c r="D196" s="327" t="s">
        <v>348</v>
      </c>
      <c r="E196" s="338">
        <v>104</v>
      </c>
      <c r="F196" s="328">
        <v>45</v>
      </c>
      <c r="H196" s="359"/>
    </row>
    <row r="197" spans="1:8" ht="15" customHeight="1" x14ac:dyDescent="0.3">
      <c r="A197" s="254"/>
      <c r="B197" s="521" t="s">
        <v>251</v>
      </c>
      <c r="C197" s="522"/>
      <c r="D197" s="360" t="s">
        <v>333</v>
      </c>
      <c r="E197" s="340">
        <v>52</v>
      </c>
      <c r="F197" s="341">
        <v>6</v>
      </c>
    </row>
    <row r="198" spans="1:8" ht="15" customHeight="1" x14ac:dyDescent="0.3">
      <c r="A198" s="250"/>
      <c r="B198" s="506" t="s">
        <v>252</v>
      </c>
      <c r="C198" s="507"/>
      <c r="D198" s="342" t="s">
        <v>354</v>
      </c>
      <c r="E198" s="342">
        <v>0</v>
      </c>
      <c r="F198" s="343">
        <v>25</v>
      </c>
    </row>
    <row r="199" spans="1:8" ht="15" customHeight="1" x14ac:dyDescent="0.3">
      <c r="A199" s="254"/>
      <c r="B199" s="521" t="s">
        <v>254</v>
      </c>
      <c r="C199" s="522"/>
      <c r="D199" s="360" t="s">
        <v>349</v>
      </c>
      <c r="E199" s="340">
        <v>31</v>
      </c>
      <c r="F199" s="341">
        <v>10</v>
      </c>
    </row>
    <row r="200" spans="1:8" ht="15" customHeight="1" thickBot="1" x14ac:dyDescent="0.35">
      <c r="A200" s="258"/>
      <c r="B200" s="523" t="s">
        <v>255</v>
      </c>
      <c r="C200" s="524"/>
      <c r="D200" s="344" t="s">
        <v>295</v>
      </c>
      <c r="E200" s="345">
        <v>21</v>
      </c>
      <c r="F200" s="346">
        <v>4</v>
      </c>
    </row>
    <row r="201" spans="1:8" ht="15" customHeight="1" x14ac:dyDescent="0.3">
      <c r="A201" s="510" t="s">
        <v>256</v>
      </c>
      <c r="B201" s="511"/>
      <c r="C201" s="512"/>
      <c r="D201" s="327" t="s">
        <v>355</v>
      </c>
      <c r="E201" s="338">
        <v>907</v>
      </c>
      <c r="F201" s="328">
        <v>70</v>
      </c>
    </row>
    <row r="202" spans="1:8" ht="15" customHeight="1" x14ac:dyDescent="0.3">
      <c r="A202" s="250"/>
      <c r="B202" s="506" t="s">
        <v>251</v>
      </c>
      <c r="C202" s="507"/>
      <c r="D202" s="349" t="s">
        <v>356</v>
      </c>
      <c r="E202" s="350">
        <v>832</v>
      </c>
      <c r="F202" s="343">
        <v>43</v>
      </c>
    </row>
    <row r="203" spans="1:8" ht="15" customHeight="1" x14ac:dyDescent="0.3">
      <c r="A203" s="254"/>
      <c r="B203" s="521" t="s">
        <v>257</v>
      </c>
      <c r="C203" s="522"/>
      <c r="D203" s="360" t="s">
        <v>298</v>
      </c>
      <c r="E203" s="340">
        <v>9</v>
      </c>
      <c r="F203" s="341">
        <v>1</v>
      </c>
    </row>
    <row r="204" spans="1:8" ht="15" customHeight="1" x14ac:dyDescent="0.3">
      <c r="A204" s="254"/>
      <c r="B204" s="527" t="s">
        <v>254</v>
      </c>
      <c r="C204" s="528"/>
      <c r="D204" s="361" t="s">
        <v>342</v>
      </c>
      <c r="E204" s="362">
        <v>56</v>
      </c>
      <c r="F204" s="363">
        <v>21</v>
      </c>
    </row>
    <row r="205" spans="1:8" ht="15" customHeight="1" thickBot="1" x14ac:dyDescent="0.35">
      <c r="A205" s="364"/>
      <c r="B205" s="531" t="s">
        <v>255</v>
      </c>
      <c r="C205" s="532"/>
      <c r="D205" s="365" t="s">
        <v>330</v>
      </c>
      <c r="E205" s="366">
        <v>10</v>
      </c>
      <c r="F205" s="367">
        <v>5</v>
      </c>
    </row>
    <row r="206" spans="1:8" ht="15" customHeight="1" x14ac:dyDescent="0.3">
      <c r="A206" s="510" t="s">
        <v>259</v>
      </c>
      <c r="B206" s="511"/>
      <c r="C206" s="512"/>
      <c r="D206" s="326" t="s">
        <v>277</v>
      </c>
      <c r="E206" s="327">
        <v>9</v>
      </c>
      <c r="F206" s="328">
        <v>106</v>
      </c>
    </row>
    <row r="207" spans="1:8" ht="15.75" customHeight="1" thickBot="1" x14ac:dyDescent="0.35">
      <c r="A207" s="280"/>
      <c r="B207" s="523" t="s">
        <v>252</v>
      </c>
      <c r="C207" s="524"/>
      <c r="D207" s="329" t="s">
        <v>277</v>
      </c>
      <c r="E207" s="330">
        <v>9</v>
      </c>
      <c r="F207" s="331">
        <v>106</v>
      </c>
    </row>
    <row r="208" spans="1:8" ht="15" thickBot="1" x14ac:dyDescent="0.35">
      <c r="A208" s="515" t="s">
        <v>147</v>
      </c>
      <c r="B208" s="516"/>
      <c r="C208" s="517"/>
      <c r="D208" s="332" t="s">
        <v>357</v>
      </c>
      <c r="E208" s="333">
        <v>1020</v>
      </c>
      <c r="F208" s="334">
        <v>221</v>
      </c>
    </row>
    <row r="209" spans="1:6" ht="15" customHeight="1" x14ac:dyDescent="0.3">
      <c r="D209" s="3"/>
      <c r="E209" s="3"/>
      <c r="F209" s="3"/>
    </row>
    <row r="210" spans="1:6" ht="16.2" thickBot="1" x14ac:dyDescent="0.35">
      <c r="A210" s="533" t="s">
        <v>278</v>
      </c>
      <c r="B210" s="533"/>
      <c r="C210" s="533"/>
      <c r="D210" s="533"/>
      <c r="E210" s="533"/>
      <c r="F210" s="533"/>
    </row>
    <row r="211" spans="1:6" ht="15" thickBot="1" x14ac:dyDescent="0.35">
      <c r="A211" s="244" t="s">
        <v>243</v>
      </c>
      <c r="B211" s="519" t="s">
        <v>244</v>
      </c>
      <c r="C211" s="520"/>
      <c r="D211" s="245" t="s">
        <v>245</v>
      </c>
      <c r="E211" s="245" t="s">
        <v>246</v>
      </c>
      <c r="F211" s="246" t="s">
        <v>247</v>
      </c>
    </row>
    <row r="212" spans="1:6" ht="15" customHeight="1" x14ac:dyDescent="0.3">
      <c r="A212" s="510" t="s">
        <v>248</v>
      </c>
      <c r="B212" s="511"/>
      <c r="C212" s="512"/>
      <c r="D212" s="327" t="s">
        <v>348</v>
      </c>
      <c r="E212" s="338">
        <v>104</v>
      </c>
      <c r="F212" s="328">
        <v>45</v>
      </c>
    </row>
    <row r="213" spans="1:6" ht="15" customHeight="1" x14ac:dyDescent="0.3">
      <c r="A213" s="254"/>
      <c r="B213" s="521" t="s">
        <v>251</v>
      </c>
      <c r="C213" s="522"/>
      <c r="D213" s="360" t="s">
        <v>333</v>
      </c>
      <c r="E213" s="340">
        <v>52</v>
      </c>
      <c r="F213" s="341">
        <v>6</v>
      </c>
    </row>
    <row r="214" spans="1:6" x14ac:dyDescent="0.3">
      <c r="A214" s="250"/>
      <c r="B214" s="506" t="s">
        <v>252</v>
      </c>
      <c r="C214" s="507"/>
      <c r="D214" s="342" t="s">
        <v>354</v>
      </c>
      <c r="E214" s="342">
        <v>0</v>
      </c>
      <c r="F214" s="343">
        <v>25</v>
      </c>
    </row>
    <row r="215" spans="1:6" ht="15" customHeight="1" x14ac:dyDescent="0.3">
      <c r="A215" s="254"/>
      <c r="B215" s="521" t="s">
        <v>254</v>
      </c>
      <c r="C215" s="522"/>
      <c r="D215" s="360" t="s">
        <v>349</v>
      </c>
      <c r="E215" s="340">
        <v>31</v>
      </c>
      <c r="F215" s="341">
        <v>10</v>
      </c>
    </row>
    <row r="216" spans="1:6" ht="15" thickBot="1" x14ac:dyDescent="0.35">
      <c r="A216" s="258"/>
      <c r="B216" s="523" t="s">
        <v>255</v>
      </c>
      <c r="C216" s="524"/>
      <c r="D216" s="344" t="s">
        <v>295</v>
      </c>
      <c r="E216" s="345">
        <v>21</v>
      </c>
      <c r="F216" s="346">
        <v>4</v>
      </c>
    </row>
    <row r="217" spans="1:6" ht="15" customHeight="1" x14ac:dyDescent="0.3">
      <c r="A217" s="510" t="s">
        <v>256</v>
      </c>
      <c r="B217" s="511"/>
      <c r="C217" s="512"/>
      <c r="D217" s="327" t="s">
        <v>358</v>
      </c>
      <c r="E217" s="338">
        <v>3658</v>
      </c>
      <c r="F217" s="328">
        <v>85</v>
      </c>
    </row>
    <row r="218" spans="1:6" x14ac:dyDescent="0.3">
      <c r="A218" s="254"/>
      <c r="B218" s="521" t="s">
        <v>279</v>
      </c>
      <c r="C218" s="522"/>
      <c r="D218" s="360" t="s">
        <v>250</v>
      </c>
      <c r="E218" s="340">
        <v>1</v>
      </c>
      <c r="F218" s="341">
        <v>1</v>
      </c>
    </row>
    <row r="219" spans="1:6" ht="15" customHeight="1" x14ac:dyDescent="0.3">
      <c r="A219" s="250"/>
      <c r="B219" s="506" t="s">
        <v>251</v>
      </c>
      <c r="C219" s="507"/>
      <c r="D219" s="349" t="s">
        <v>359</v>
      </c>
      <c r="E219" s="350">
        <v>835</v>
      </c>
      <c r="F219" s="343">
        <v>45</v>
      </c>
    </row>
    <row r="220" spans="1:6" x14ac:dyDescent="0.3">
      <c r="A220" s="254"/>
      <c r="B220" s="521" t="s">
        <v>257</v>
      </c>
      <c r="C220" s="522"/>
      <c r="D220" s="360" t="s">
        <v>298</v>
      </c>
      <c r="E220" s="340">
        <v>9</v>
      </c>
      <c r="F220" s="341">
        <v>1</v>
      </c>
    </row>
    <row r="221" spans="1:6" ht="15" customHeight="1" x14ac:dyDescent="0.3">
      <c r="A221" s="254"/>
      <c r="B221" s="527" t="s">
        <v>254</v>
      </c>
      <c r="C221" s="528"/>
      <c r="D221" s="368" t="s">
        <v>342</v>
      </c>
      <c r="E221" s="362">
        <v>56</v>
      </c>
      <c r="F221" s="363">
        <v>21</v>
      </c>
    </row>
    <row r="222" spans="1:6" x14ac:dyDescent="0.3">
      <c r="A222" s="254"/>
      <c r="B222" s="529" t="s">
        <v>255</v>
      </c>
      <c r="C222" s="530"/>
      <c r="D222" s="369" t="s">
        <v>330</v>
      </c>
      <c r="E222" s="347">
        <v>10</v>
      </c>
      <c r="F222" s="348">
        <v>5</v>
      </c>
    </row>
    <row r="223" spans="1:6" ht="15.75" customHeight="1" thickBot="1" x14ac:dyDescent="0.35">
      <c r="A223" s="280"/>
      <c r="B223" s="534" t="s">
        <v>258</v>
      </c>
      <c r="C223" s="535"/>
      <c r="D223" s="370" t="s">
        <v>360</v>
      </c>
      <c r="E223" s="371">
        <v>2747</v>
      </c>
      <c r="F223" s="372">
        <v>12</v>
      </c>
    </row>
    <row r="224" spans="1:6" ht="15" customHeight="1" x14ac:dyDescent="0.3">
      <c r="A224" s="510" t="s">
        <v>259</v>
      </c>
      <c r="B224" s="511"/>
      <c r="C224" s="512"/>
      <c r="D224" s="326" t="s">
        <v>280</v>
      </c>
      <c r="E224" s="327">
        <v>9</v>
      </c>
      <c r="F224" s="328">
        <v>106</v>
      </c>
    </row>
    <row r="225" spans="1:6" ht="15" thickBot="1" x14ac:dyDescent="0.35">
      <c r="A225" s="280"/>
      <c r="B225" s="523" t="s">
        <v>252</v>
      </c>
      <c r="C225" s="524"/>
      <c r="D225" s="330" t="s">
        <v>280</v>
      </c>
      <c r="E225" s="330">
        <v>9</v>
      </c>
      <c r="F225" s="331">
        <v>106</v>
      </c>
    </row>
    <row r="226" spans="1:6" ht="15" customHeight="1" thickBot="1" x14ac:dyDescent="0.35">
      <c r="A226" s="515" t="s">
        <v>147</v>
      </c>
      <c r="B226" s="516"/>
      <c r="C226" s="517"/>
      <c r="D226" s="332" t="s">
        <v>361</v>
      </c>
      <c r="E226" s="333">
        <v>3771</v>
      </c>
      <c r="F226" s="334">
        <v>236</v>
      </c>
    </row>
    <row r="227" spans="1:6" x14ac:dyDescent="0.3">
      <c r="A227" s="195"/>
    </row>
    <row r="228" spans="1:6" ht="16.2" thickBot="1" x14ac:dyDescent="0.35">
      <c r="A228" s="533" t="s">
        <v>281</v>
      </c>
      <c r="B228" s="533"/>
      <c r="C228" s="533"/>
      <c r="D228" s="533"/>
      <c r="E228" s="533"/>
      <c r="F228" s="533"/>
    </row>
    <row r="229" spans="1:6" ht="15" thickBot="1" x14ac:dyDescent="0.35">
      <c r="A229" s="244" t="s">
        <v>243</v>
      </c>
      <c r="B229" s="519" t="s">
        <v>244</v>
      </c>
      <c r="C229" s="520"/>
      <c r="D229" s="245" t="s">
        <v>245</v>
      </c>
      <c r="E229" s="245" t="s">
        <v>246</v>
      </c>
      <c r="F229" s="246" t="s">
        <v>247</v>
      </c>
    </row>
    <row r="230" spans="1:6" ht="15" customHeight="1" x14ac:dyDescent="0.3">
      <c r="A230" s="510" t="s">
        <v>248</v>
      </c>
      <c r="B230" s="511"/>
      <c r="C230" s="512"/>
      <c r="D230" s="327" t="s">
        <v>362</v>
      </c>
      <c r="E230" s="338">
        <v>117</v>
      </c>
      <c r="F230" s="328">
        <v>45</v>
      </c>
    </row>
    <row r="231" spans="1:6" ht="15" customHeight="1" x14ac:dyDescent="0.3">
      <c r="A231" s="254" t="s">
        <v>20</v>
      </c>
      <c r="B231" s="521" t="s">
        <v>251</v>
      </c>
      <c r="C231" s="522"/>
      <c r="D231" s="360" t="s">
        <v>363</v>
      </c>
      <c r="E231" s="340">
        <v>65</v>
      </c>
      <c r="F231" s="341">
        <v>6</v>
      </c>
    </row>
    <row r="232" spans="1:6" x14ac:dyDescent="0.3">
      <c r="A232" s="250" t="s">
        <v>20</v>
      </c>
      <c r="B232" s="506" t="s">
        <v>252</v>
      </c>
      <c r="C232" s="507"/>
      <c r="D232" s="342" t="s">
        <v>253</v>
      </c>
      <c r="E232" s="342">
        <v>0</v>
      </c>
      <c r="F232" s="343">
        <v>25</v>
      </c>
    </row>
    <row r="233" spans="1:6" ht="15" customHeight="1" x14ac:dyDescent="0.3">
      <c r="A233" s="254" t="s">
        <v>20</v>
      </c>
      <c r="B233" s="521" t="s">
        <v>254</v>
      </c>
      <c r="C233" s="522"/>
      <c r="D233" s="360" t="s">
        <v>364</v>
      </c>
      <c r="E233" s="340">
        <v>31</v>
      </c>
      <c r="F233" s="341">
        <v>10</v>
      </c>
    </row>
    <row r="234" spans="1:6" ht="15" thickBot="1" x14ac:dyDescent="0.35">
      <c r="A234" s="258" t="s">
        <v>20</v>
      </c>
      <c r="B234" s="523" t="s">
        <v>255</v>
      </c>
      <c r="C234" s="524"/>
      <c r="D234" s="344" t="s">
        <v>295</v>
      </c>
      <c r="E234" s="345">
        <v>21</v>
      </c>
      <c r="F234" s="346">
        <v>4</v>
      </c>
    </row>
    <row r="235" spans="1:6" ht="15" customHeight="1" x14ac:dyDescent="0.3">
      <c r="A235" s="510" t="s">
        <v>256</v>
      </c>
      <c r="B235" s="511"/>
      <c r="C235" s="512"/>
      <c r="D235" s="327" t="s">
        <v>365</v>
      </c>
      <c r="E235" s="338">
        <v>965</v>
      </c>
      <c r="F235" s="328">
        <v>75</v>
      </c>
    </row>
    <row r="236" spans="1:6" x14ac:dyDescent="0.3">
      <c r="A236" s="254" t="s">
        <v>20</v>
      </c>
      <c r="B236" s="521" t="s">
        <v>279</v>
      </c>
      <c r="C236" s="522"/>
      <c r="D236" s="360" t="s">
        <v>366</v>
      </c>
      <c r="E236" s="340">
        <v>11</v>
      </c>
      <c r="F236" s="341">
        <v>2</v>
      </c>
    </row>
    <row r="237" spans="1:6" ht="15" customHeight="1" x14ac:dyDescent="0.3">
      <c r="A237" s="250" t="s">
        <v>20</v>
      </c>
      <c r="B237" s="506" t="s">
        <v>251</v>
      </c>
      <c r="C237" s="507"/>
      <c r="D237" s="342" t="s">
        <v>367</v>
      </c>
      <c r="E237" s="350">
        <v>881</v>
      </c>
      <c r="F237" s="343">
        <v>47</v>
      </c>
    </row>
    <row r="238" spans="1:6" x14ac:dyDescent="0.3">
      <c r="A238" s="254" t="s">
        <v>20</v>
      </c>
      <c r="B238" s="521" t="s">
        <v>257</v>
      </c>
      <c r="C238" s="522"/>
      <c r="D238" s="360" t="s">
        <v>298</v>
      </c>
      <c r="E238" s="340">
        <v>9</v>
      </c>
      <c r="F238" s="341">
        <v>1</v>
      </c>
    </row>
    <row r="239" spans="1:6" ht="15" customHeight="1" x14ac:dyDescent="0.3">
      <c r="A239" s="254"/>
      <c r="B239" s="527" t="s">
        <v>254</v>
      </c>
      <c r="C239" s="528"/>
      <c r="D239" s="368" t="s">
        <v>368</v>
      </c>
      <c r="E239" s="362">
        <v>54</v>
      </c>
      <c r="F239" s="363">
        <v>20</v>
      </c>
    </row>
    <row r="240" spans="1:6" ht="15" thickBot="1" x14ac:dyDescent="0.35">
      <c r="A240" s="280" t="s">
        <v>20</v>
      </c>
      <c r="B240" s="531" t="s">
        <v>255</v>
      </c>
      <c r="C240" s="532"/>
      <c r="D240" s="365" t="s">
        <v>330</v>
      </c>
      <c r="E240" s="366">
        <v>10</v>
      </c>
      <c r="F240" s="367">
        <v>5</v>
      </c>
    </row>
    <row r="241" spans="1:6" ht="15" customHeight="1" x14ac:dyDescent="0.3">
      <c r="A241" s="510" t="s">
        <v>259</v>
      </c>
      <c r="B241" s="511"/>
      <c r="C241" s="512"/>
      <c r="D241" s="326" t="s">
        <v>282</v>
      </c>
      <c r="E241" s="327">
        <v>9</v>
      </c>
      <c r="F241" s="328">
        <v>101</v>
      </c>
    </row>
    <row r="242" spans="1:6" ht="15" thickBot="1" x14ac:dyDescent="0.35">
      <c r="A242" s="280" t="s">
        <v>20</v>
      </c>
      <c r="B242" s="523" t="s">
        <v>252</v>
      </c>
      <c r="C242" s="524"/>
      <c r="D242" s="330" t="s">
        <v>282</v>
      </c>
      <c r="E242" s="330">
        <v>9</v>
      </c>
      <c r="F242" s="331">
        <v>101</v>
      </c>
    </row>
    <row r="243" spans="1:6" ht="15" thickBot="1" x14ac:dyDescent="0.35">
      <c r="A243" s="515" t="s">
        <v>147</v>
      </c>
      <c r="B243" s="516"/>
      <c r="C243" s="517"/>
      <c r="D243" s="332" t="s">
        <v>369</v>
      </c>
      <c r="E243" s="333">
        <v>1091</v>
      </c>
      <c r="F243" s="334">
        <v>221</v>
      </c>
    </row>
    <row r="244" spans="1:6" x14ac:dyDescent="0.3">
      <c r="A244" s="195"/>
    </row>
    <row r="245" spans="1:6" ht="16.2" thickBot="1" x14ac:dyDescent="0.35">
      <c r="A245" s="533" t="s">
        <v>283</v>
      </c>
      <c r="B245" s="533"/>
      <c r="C245" s="533"/>
      <c r="D245" s="533"/>
      <c r="E245" s="533"/>
      <c r="F245" s="533"/>
    </row>
    <row r="246" spans="1:6" ht="15" thickBot="1" x14ac:dyDescent="0.35">
      <c r="A246" s="244" t="s">
        <v>243</v>
      </c>
      <c r="B246" s="519" t="s">
        <v>244</v>
      </c>
      <c r="C246" s="520"/>
      <c r="D246" s="245" t="s">
        <v>245</v>
      </c>
      <c r="E246" s="245" t="s">
        <v>246</v>
      </c>
      <c r="F246" s="246" t="s">
        <v>247</v>
      </c>
    </row>
    <row r="247" spans="1:6" ht="15" customHeight="1" x14ac:dyDescent="0.3">
      <c r="A247" s="510" t="s">
        <v>248</v>
      </c>
      <c r="B247" s="511"/>
      <c r="C247" s="512"/>
      <c r="D247" s="327" t="s">
        <v>362</v>
      </c>
      <c r="E247" s="338">
        <v>117</v>
      </c>
      <c r="F247" s="328">
        <v>45</v>
      </c>
    </row>
    <row r="248" spans="1:6" ht="15" customHeight="1" x14ac:dyDescent="0.3">
      <c r="A248" s="254" t="s">
        <v>20</v>
      </c>
      <c r="B248" s="521" t="s">
        <v>251</v>
      </c>
      <c r="C248" s="522"/>
      <c r="D248" s="360" t="s">
        <v>363</v>
      </c>
      <c r="E248" s="340">
        <v>65</v>
      </c>
      <c r="F248" s="341">
        <v>6</v>
      </c>
    </row>
    <row r="249" spans="1:6" x14ac:dyDescent="0.3">
      <c r="A249" s="250" t="s">
        <v>20</v>
      </c>
      <c r="B249" s="506" t="s">
        <v>252</v>
      </c>
      <c r="C249" s="507"/>
      <c r="D249" s="342" t="s">
        <v>253</v>
      </c>
      <c r="E249" s="342">
        <v>0</v>
      </c>
      <c r="F249" s="343">
        <v>25</v>
      </c>
    </row>
    <row r="250" spans="1:6" ht="15" customHeight="1" x14ac:dyDescent="0.3">
      <c r="A250" s="254" t="s">
        <v>20</v>
      </c>
      <c r="B250" s="521" t="s">
        <v>254</v>
      </c>
      <c r="C250" s="522"/>
      <c r="D250" s="360" t="s">
        <v>349</v>
      </c>
      <c r="E250" s="340">
        <v>31</v>
      </c>
      <c r="F250" s="341">
        <v>10</v>
      </c>
    </row>
    <row r="251" spans="1:6" ht="15" thickBot="1" x14ac:dyDescent="0.35">
      <c r="A251" s="258" t="s">
        <v>20</v>
      </c>
      <c r="B251" s="523" t="s">
        <v>255</v>
      </c>
      <c r="C251" s="524"/>
      <c r="D251" s="344" t="s">
        <v>295</v>
      </c>
      <c r="E251" s="345">
        <v>21</v>
      </c>
      <c r="F251" s="346">
        <v>4</v>
      </c>
    </row>
    <row r="252" spans="1:6" ht="15" customHeight="1" x14ac:dyDescent="0.3">
      <c r="A252" s="510" t="s">
        <v>256</v>
      </c>
      <c r="B252" s="511"/>
      <c r="C252" s="512"/>
      <c r="D252" s="327" t="s">
        <v>370</v>
      </c>
      <c r="E252" s="338">
        <v>1003</v>
      </c>
      <c r="F252" s="328">
        <v>78</v>
      </c>
    </row>
    <row r="253" spans="1:6" x14ac:dyDescent="0.3">
      <c r="A253" s="254" t="s">
        <v>20</v>
      </c>
      <c r="B253" s="521" t="s">
        <v>279</v>
      </c>
      <c r="C253" s="522"/>
      <c r="D253" s="360" t="s">
        <v>366</v>
      </c>
      <c r="E253" s="340">
        <v>11</v>
      </c>
      <c r="F253" s="341">
        <v>2</v>
      </c>
    </row>
    <row r="254" spans="1:6" ht="15" customHeight="1" x14ac:dyDescent="0.3">
      <c r="A254" s="250" t="s">
        <v>20</v>
      </c>
      <c r="B254" s="506" t="s">
        <v>251</v>
      </c>
      <c r="C254" s="507"/>
      <c r="D254" s="342" t="s">
        <v>371</v>
      </c>
      <c r="E254" s="350">
        <v>890</v>
      </c>
      <c r="F254" s="343">
        <v>48</v>
      </c>
    </row>
    <row r="255" spans="1:6" x14ac:dyDescent="0.3">
      <c r="A255" s="254" t="s">
        <v>20</v>
      </c>
      <c r="B255" s="521" t="s">
        <v>257</v>
      </c>
      <c r="C255" s="522"/>
      <c r="D255" s="360" t="s">
        <v>298</v>
      </c>
      <c r="E255" s="340">
        <v>9</v>
      </c>
      <c r="F255" s="341">
        <v>1</v>
      </c>
    </row>
    <row r="256" spans="1:6" ht="15" customHeight="1" x14ac:dyDescent="0.3">
      <c r="A256" s="254"/>
      <c r="B256" s="527" t="s">
        <v>254</v>
      </c>
      <c r="C256" s="528"/>
      <c r="D256" s="368" t="s">
        <v>368</v>
      </c>
      <c r="E256" s="362">
        <v>54</v>
      </c>
      <c r="F256" s="363">
        <v>20</v>
      </c>
    </row>
    <row r="257" spans="1:6" x14ac:dyDescent="0.3">
      <c r="A257" s="250" t="s">
        <v>20</v>
      </c>
      <c r="B257" s="529" t="s">
        <v>255</v>
      </c>
      <c r="C257" s="530"/>
      <c r="D257" s="369" t="s">
        <v>372</v>
      </c>
      <c r="E257" s="347">
        <v>13</v>
      </c>
      <c r="F257" s="348">
        <v>6</v>
      </c>
    </row>
    <row r="258" spans="1:6" ht="15.75" customHeight="1" thickBot="1" x14ac:dyDescent="0.35">
      <c r="A258" s="280"/>
      <c r="B258" s="525" t="s">
        <v>258</v>
      </c>
      <c r="C258" s="526"/>
      <c r="D258" s="370" t="s">
        <v>373</v>
      </c>
      <c r="E258" s="371">
        <v>26</v>
      </c>
      <c r="F258" s="372">
        <v>1</v>
      </c>
    </row>
    <row r="259" spans="1:6" ht="15" customHeight="1" x14ac:dyDescent="0.3">
      <c r="A259" s="510" t="s">
        <v>259</v>
      </c>
      <c r="B259" s="511"/>
      <c r="C259" s="512"/>
      <c r="D259" s="326" t="s">
        <v>282</v>
      </c>
      <c r="E259" s="327">
        <v>9</v>
      </c>
      <c r="F259" s="328">
        <v>101</v>
      </c>
    </row>
    <row r="260" spans="1:6" ht="15" thickBot="1" x14ac:dyDescent="0.35">
      <c r="A260" s="280" t="s">
        <v>20</v>
      </c>
      <c r="B260" s="523" t="s">
        <v>252</v>
      </c>
      <c r="C260" s="524"/>
      <c r="D260" s="330" t="s">
        <v>282</v>
      </c>
      <c r="E260" s="330">
        <v>9</v>
      </c>
      <c r="F260" s="331">
        <v>101</v>
      </c>
    </row>
    <row r="261" spans="1:6" ht="15" thickBot="1" x14ac:dyDescent="0.35">
      <c r="A261" s="515" t="s">
        <v>147</v>
      </c>
      <c r="B261" s="516"/>
      <c r="C261" s="517"/>
      <c r="D261" s="332" t="s">
        <v>374</v>
      </c>
      <c r="E261" s="333">
        <v>1129</v>
      </c>
      <c r="F261" s="334">
        <v>224</v>
      </c>
    </row>
    <row r="262" spans="1:6" x14ac:dyDescent="0.3">
      <c r="A262" s="195"/>
    </row>
  </sheetData>
  <dataConsolidate/>
  <mergeCells count="237">
    <mergeCell ref="A26:F26"/>
    <mergeCell ref="B27:C27"/>
    <mergeCell ref="A28:C28"/>
    <mergeCell ref="B29:C29"/>
    <mergeCell ref="B30:C30"/>
    <mergeCell ref="B31:C31"/>
    <mergeCell ref="B38:C38"/>
    <mergeCell ref="B39:C39"/>
    <mergeCell ref="B40:C40"/>
    <mergeCell ref="A41:C41"/>
    <mergeCell ref="B42:C42"/>
    <mergeCell ref="A43:C43"/>
    <mergeCell ref="B32:C32"/>
    <mergeCell ref="B33:C33"/>
    <mergeCell ref="A34:C34"/>
    <mergeCell ref="B35:C35"/>
    <mergeCell ref="B36:C36"/>
    <mergeCell ref="B37:C37"/>
    <mergeCell ref="B52:C52"/>
    <mergeCell ref="B53:C53"/>
    <mergeCell ref="A54:C54"/>
    <mergeCell ref="B55:C55"/>
    <mergeCell ref="B56:C56"/>
    <mergeCell ref="B57:C57"/>
    <mergeCell ref="A46:F46"/>
    <mergeCell ref="B47:C47"/>
    <mergeCell ref="A48:C48"/>
    <mergeCell ref="B49:C49"/>
    <mergeCell ref="B50:C50"/>
    <mergeCell ref="B51:C51"/>
    <mergeCell ref="A66:F66"/>
    <mergeCell ref="B67:C67"/>
    <mergeCell ref="A68:C68"/>
    <mergeCell ref="B69:C69"/>
    <mergeCell ref="B70:C70"/>
    <mergeCell ref="B71:C71"/>
    <mergeCell ref="B58:C58"/>
    <mergeCell ref="B59:C59"/>
    <mergeCell ref="B60:C60"/>
    <mergeCell ref="A61:C61"/>
    <mergeCell ref="B62:C62"/>
    <mergeCell ref="A63:C63"/>
    <mergeCell ref="B78:C78"/>
    <mergeCell ref="B79:C79"/>
    <mergeCell ref="B80:C80"/>
    <mergeCell ref="A81:C81"/>
    <mergeCell ref="B82:C82"/>
    <mergeCell ref="A83:C83"/>
    <mergeCell ref="B72:C72"/>
    <mergeCell ref="B73:C73"/>
    <mergeCell ref="A74:C74"/>
    <mergeCell ref="B75:C75"/>
    <mergeCell ref="B76:C76"/>
    <mergeCell ref="B77:C77"/>
    <mergeCell ref="B92:C92"/>
    <mergeCell ref="B93:C93"/>
    <mergeCell ref="A94:C94"/>
    <mergeCell ref="B95:C95"/>
    <mergeCell ref="B96:C96"/>
    <mergeCell ref="B97:C97"/>
    <mergeCell ref="A86:F86"/>
    <mergeCell ref="B87:C87"/>
    <mergeCell ref="A88:C88"/>
    <mergeCell ref="B89:C89"/>
    <mergeCell ref="B90:C90"/>
    <mergeCell ref="B91:C91"/>
    <mergeCell ref="A106:F106"/>
    <mergeCell ref="B107:C107"/>
    <mergeCell ref="A108:C108"/>
    <mergeCell ref="B109:C109"/>
    <mergeCell ref="B110:C110"/>
    <mergeCell ref="B111:C111"/>
    <mergeCell ref="B98:C98"/>
    <mergeCell ref="B99:C99"/>
    <mergeCell ref="B100:C100"/>
    <mergeCell ref="A101:C101"/>
    <mergeCell ref="B102:C102"/>
    <mergeCell ref="A103:C103"/>
    <mergeCell ref="B118:C118"/>
    <mergeCell ref="B119:C119"/>
    <mergeCell ref="B120:C120"/>
    <mergeCell ref="A121:C121"/>
    <mergeCell ref="B122:C122"/>
    <mergeCell ref="A123:C123"/>
    <mergeCell ref="B112:C112"/>
    <mergeCell ref="B113:C113"/>
    <mergeCell ref="A114:C114"/>
    <mergeCell ref="B115:C115"/>
    <mergeCell ref="B116:C116"/>
    <mergeCell ref="B117:C117"/>
    <mergeCell ref="B131:C131"/>
    <mergeCell ref="B132:C132"/>
    <mergeCell ref="A133:C133"/>
    <mergeCell ref="B134:C134"/>
    <mergeCell ref="B135:C135"/>
    <mergeCell ref="B136:C136"/>
    <mergeCell ref="A125:F125"/>
    <mergeCell ref="B126:C126"/>
    <mergeCell ref="A127:C127"/>
    <mergeCell ref="B128:C128"/>
    <mergeCell ref="B129:C129"/>
    <mergeCell ref="B130:C130"/>
    <mergeCell ref="A144:F144"/>
    <mergeCell ref="A145:C145"/>
    <mergeCell ref="B146:C146"/>
    <mergeCell ref="B147:C147"/>
    <mergeCell ref="B148:C148"/>
    <mergeCell ref="B149:C149"/>
    <mergeCell ref="B137:C137"/>
    <mergeCell ref="B138:C138"/>
    <mergeCell ref="B139:C139"/>
    <mergeCell ref="A140:C140"/>
    <mergeCell ref="B141:C141"/>
    <mergeCell ref="A142:C142"/>
    <mergeCell ref="A156:C156"/>
    <mergeCell ref="B157:C157"/>
    <mergeCell ref="A158:C158"/>
    <mergeCell ref="A160:F160"/>
    <mergeCell ref="B161:C161"/>
    <mergeCell ref="A162:C162"/>
    <mergeCell ref="A150:C150"/>
    <mergeCell ref="B151:C151"/>
    <mergeCell ref="B152:C152"/>
    <mergeCell ref="B153:C153"/>
    <mergeCell ref="B154:C154"/>
    <mergeCell ref="B155:C155"/>
    <mergeCell ref="B169:C169"/>
    <mergeCell ref="B170:C170"/>
    <mergeCell ref="B171:C171"/>
    <mergeCell ref="B172:C172"/>
    <mergeCell ref="A173:C173"/>
    <mergeCell ref="B174:C174"/>
    <mergeCell ref="B163:C163"/>
    <mergeCell ref="B164:C164"/>
    <mergeCell ref="B165:C165"/>
    <mergeCell ref="B166:C166"/>
    <mergeCell ref="A167:C167"/>
    <mergeCell ref="B168:C168"/>
    <mergeCell ref="B182:C182"/>
    <mergeCell ref="B183:C183"/>
    <mergeCell ref="A184:C184"/>
    <mergeCell ref="B185:C185"/>
    <mergeCell ref="B186:C186"/>
    <mergeCell ref="B187:C187"/>
    <mergeCell ref="A175:C175"/>
    <mergeCell ref="A177:F177"/>
    <mergeCell ref="B178:C178"/>
    <mergeCell ref="A179:C179"/>
    <mergeCell ref="B180:C180"/>
    <mergeCell ref="B181:C181"/>
    <mergeCell ref="B195:C195"/>
    <mergeCell ref="A196:C196"/>
    <mergeCell ref="B197:C197"/>
    <mergeCell ref="B198:C198"/>
    <mergeCell ref="B199:C199"/>
    <mergeCell ref="B200:C200"/>
    <mergeCell ref="B188:C188"/>
    <mergeCell ref="B189:C189"/>
    <mergeCell ref="A190:C190"/>
    <mergeCell ref="B191:C191"/>
    <mergeCell ref="A192:C192"/>
    <mergeCell ref="A194:F194"/>
    <mergeCell ref="B207:C207"/>
    <mergeCell ref="A208:C208"/>
    <mergeCell ref="A210:F210"/>
    <mergeCell ref="B211:C211"/>
    <mergeCell ref="A212:C212"/>
    <mergeCell ref="B213:C213"/>
    <mergeCell ref="A201:C201"/>
    <mergeCell ref="B202:C202"/>
    <mergeCell ref="B203:C203"/>
    <mergeCell ref="B204:C204"/>
    <mergeCell ref="B205:C205"/>
    <mergeCell ref="A206:C206"/>
    <mergeCell ref="B220:C220"/>
    <mergeCell ref="B221:C221"/>
    <mergeCell ref="B222:C222"/>
    <mergeCell ref="B223:C223"/>
    <mergeCell ref="A224:C224"/>
    <mergeCell ref="B225:C225"/>
    <mergeCell ref="B214:C214"/>
    <mergeCell ref="B215:C215"/>
    <mergeCell ref="B216:C216"/>
    <mergeCell ref="A217:C217"/>
    <mergeCell ref="B218:C218"/>
    <mergeCell ref="B219:C219"/>
    <mergeCell ref="B233:C233"/>
    <mergeCell ref="B234:C234"/>
    <mergeCell ref="A235:C235"/>
    <mergeCell ref="B236:C236"/>
    <mergeCell ref="B237:C237"/>
    <mergeCell ref="B238:C238"/>
    <mergeCell ref="A226:C226"/>
    <mergeCell ref="A228:F228"/>
    <mergeCell ref="B229:C229"/>
    <mergeCell ref="A230:C230"/>
    <mergeCell ref="B231:C231"/>
    <mergeCell ref="B232:C232"/>
    <mergeCell ref="B246:C246"/>
    <mergeCell ref="A247:C247"/>
    <mergeCell ref="B248:C248"/>
    <mergeCell ref="B249:C249"/>
    <mergeCell ref="B250:C250"/>
    <mergeCell ref="B251:C251"/>
    <mergeCell ref="B239:C239"/>
    <mergeCell ref="B240:C240"/>
    <mergeCell ref="A241:C241"/>
    <mergeCell ref="B242:C242"/>
    <mergeCell ref="A243:C243"/>
    <mergeCell ref="A245:F245"/>
    <mergeCell ref="B258:C258"/>
    <mergeCell ref="A259:C259"/>
    <mergeCell ref="B260:C260"/>
    <mergeCell ref="A261:C261"/>
    <mergeCell ref="A252:C252"/>
    <mergeCell ref="B253:C253"/>
    <mergeCell ref="B254:C254"/>
    <mergeCell ref="B255:C255"/>
    <mergeCell ref="B256:C256"/>
    <mergeCell ref="B257:C257"/>
    <mergeCell ref="B16:C16"/>
    <mergeCell ref="B17:C17"/>
    <mergeCell ref="B18:C18"/>
    <mergeCell ref="B19:C19"/>
    <mergeCell ref="B20:C20"/>
    <mergeCell ref="A21:C21"/>
    <mergeCell ref="B22:C22"/>
    <mergeCell ref="A23:C23"/>
    <mergeCell ref="A7:F7"/>
    <mergeCell ref="B8:C8"/>
    <mergeCell ref="A9:C9"/>
    <mergeCell ref="B10:C10"/>
    <mergeCell ref="B11:C11"/>
    <mergeCell ref="B12:C12"/>
    <mergeCell ref="B13:C13"/>
    <mergeCell ref="B14:C14"/>
    <mergeCell ref="A15:C15"/>
  </mergeCells>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6F30F-4EAA-4C02-AA6A-73772B6EED1F}">
  <sheetPr published="0"/>
  <dimension ref="A1:S44"/>
  <sheetViews>
    <sheetView showGridLines="0" zoomScale="85" zoomScaleNormal="85" workbookViewId="0"/>
  </sheetViews>
  <sheetFormatPr defaultColWidth="8.88671875" defaultRowHeight="14.4" x14ac:dyDescent="0.3"/>
  <cols>
    <col min="1" max="1" width="23.44140625" customWidth="1"/>
    <col min="2" max="2" width="14.88671875" bestFit="1" customWidth="1"/>
    <col min="3" max="3" width="10.44140625" bestFit="1" customWidth="1"/>
    <col min="4" max="4" width="11.88671875" customWidth="1"/>
    <col min="5" max="5" width="11.44140625" customWidth="1"/>
    <col min="6" max="6" width="9.109375" customWidth="1"/>
  </cols>
  <sheetData>
    <row r="1" spans="1:19" x14ac:dyDescent="0.3">
      <c r="G1" s="121"/>
      <c r="H1" s="121"/>
      <c r="I1" s="121"/>
      <c r="J1" s="121"/>
      <c r="K1" s="121"/>
      <c r="L1" s="121"/>
      <c r="M1" s="121"/>
      <c r="N1" s="121"/>
      <c r="O1" s="121"/>
      <c r="P1" s="121"/>
    </row>
    <row r="2" spans="1:19" x14ac:dyDescent="0.3">
      <c r="G2" s="121"/>
      <c r="H2" s="121"/>
      <c r="I2" s="121"/>
      <c r="J2" s="121"/>
      <c r="K2" s="121"/>
      <c r="L2" s="121"/>
      <c r="M2" s="121"/>
      <c r="N2" s="121"/>
      <c r="O2" s="121"/>
      <c r="P2" s="121"/>
    </row>
    <row r="3" spans="1:19" x14ac:dyDescent="0.3">
      <c r="G3" s="121"/>
      <c r="H3" s="121"/>
      <c r="I3" s="121"/>
      <c r="J3" s="121"/>
      <c r="K3" s="121"/>
      <c r="L3" s="121"/>
      <c r="M3" s="121"/>
      <c r="N3" s="121"/>
      <c r="O3" s="121"/>
      <c r="P3" s="121"/>
    </row>
    <row r="4" spans="1:19" x14ac:dyDescent="0.3">
      <c r="G4" s="121"/>
      <c r="H4" s="121"/>
      <c r="I4" s="121"/>
      <c r="J4" s="121"/>
      <c r="K4" s="121"/>
      <c r="L4" s="121"/>
      <c r="M4" s="121"/>
      <c r="N4" s="121"/>
      <c r="O4" s="121"/>
      <c r="P4" s="121"/>
    </row>
    <row r="5" spans="1:19" ht="15" thickBot="1" x14ac:dyDescent="0.35">
      <c r="G5" s="122"/>
      <c r="H5" s="122"/>
      <c r="I5" s="122"/>
      <c r="J5" s="122"/>
      <c r="K5" s="122"/>
      <c r="L5" s="121"/>
      <c r="M5" s="121"/>
      <c r="N5" s="121"/>
      <c r="O5" s="121"/>
      <c r="P5" s="121"/>
    </row>
    <row r="6" spans="1:19" x14ac:dyDescent="0.3">
      <c r="A6" s="210"/>
      <c r="B6" s="544" t="s">
        <v>376</v>
      </c>
      <c r="C6" s="545"/>
      <c r="D6" s="545"/>
      <c r="E6" s="546"/>
      <c r="G6" s="122"/>
      <c r="H6" s="122"/>
      <c r="I6" s="122"/>
      <c r="J6" s="122"/>
      <c r="K6" s="122"/>
      <c r="L6" s="121"/>
      <c r="M6" s="121"/>
      <c r="N6" s="121"/>
      <c r="O6" s="121"/>
      <c r="P6" s="121"/>
    </row>
    <row r="7" spans="1:19" x14ac:dyDescent="0.3">
      <c r="A7" s="373" t="s">
        <v>284</v>
      </c>
      <c r="B7" s="215" t="s">
        <v>285</v>
      </c>
      <c r="C7" s="219" t="s">
        <v>286</v>
      </c>
      <c r="D7" s="374" t="s">
        <v>287</v>
      </c>
      <c r="E7" s="220" t="s">
        <v>288</v>
      </c>
      <c r="G7" s="375"/>
      <c r="H7" s="375"/>
      <c r="I7" s="375"/>
      <c r="J7" s="375"/>
      <c r="K7" s="375"/>
      <c r="L7" s="376"/>
      <c r="M7" s="376"/>
      <c r="N7" s="376"/>
      <c r="O7" s="376"/>
      <c r="P7" s="376"/>
      <c r="Q7" s="377"/>
      <c r="S7" s="121"/>
    </row>
    <row r="8" spans="1:19" x14ac:dyDescent="0.3">
      <c r="A8" s="378">
        <v>45108</v>
      </c>
      <c r="B8" s="379">
        <v>300</v>
      </c>
      <c r="C8" s="380">
        <v>367</v>
      </c>
      <c r="D8" s="381">
        <v>404</v>
      </c>
      <c r="E8" s="382">
        <f>C8-D8</f>
        <v>-37</v>
      </c>
      <c r="G8" s="122"/>
      <c r="H8" s="122"/>
      <c r="I8" s="122"/>
      <c r="J8" s="122"/>
      <c r="K8" s="122"/>
      <c r="L8" s="121"/>
      <c r="M8" s="121"/>
      <c r="N8" s="121"/>
      <c r="O8" s="121"/>
      <c r="P8" s="121"/>
    </row>
    <row r="9" spans="1:19" x14ac:dyDescent="0.3">
      <c r="A9" s="378">
        <v>45139</v>
      </c>
      <c r="B9" s="383">
        <v>330</v>
      </c>
      <c r="C9" s="384">
        <v>172</v>
      </c>
      <c r="D9" s="385">
        <v>361</v>
      </c>
      <c r="E9" s="386">
        <f t="shared" ref="E9:E19" si="0">C9-D9</f>
        <v>-189</v>
      </c>
      <c r="G9" s="122"/>
      <c r="H9" s="122"/>
      <c r="I9" s="122"/>
      <c r="J9" s="122"/>
      <c r="K9" s="122"/>
      <c r="L9" s="121"/>
      <c r="M9" s="121"/>
      <c r="N9" s="121"/>
      <c r="O9" s="121"/>
      <c r="P9" s="121"/>
    </row>
    <row r="10" spans="1:19" x14ac:dyDescent="0.3">
      <c r="A10" s="378">
        <v>45170</v>
      </c>
      <c r="B10" s="379">
        <v>301</v>
      </c>
      <c r="C10" s="380">
        <v>184</v>
      </c>
      <c r="D10" s="381">
        <v>228</v>
      </c>
      <c r="E10" s="382">
        <f t="shared" si="0"/>
        <v>-44</v>
      </c>
      <c r="G10" s="122"/>
      <c r="H10" s="122"/>
      <c r="I10" s="122"/>
      <c r="J10" s="122"/>
      <c r="K10" s="122"/>
      <c r="L10" s="121"/>
      <c r="M10" s="121"/>
      <c r="N10" s="121"/>
      <c r="O10" s="121"/>
      <c r="P10" s="121"/>
    </row>
    <row r="11" spans="1:19" x14ac:dyDescent="0.3">
      <c r="A11" s="378">
        <v>45200</v>
      </c>
      <c r="B11" s="383">
        <v>325</v>
      </c>
      <c r="C11" s="384">
        <v>146</v>
      </c>
      <c r="D11" s="385">
        <v>265</v>
      </c>
      <c r="E11" s="386">
        <f t="shared" si="0"/>
        <v>-119</v>
      </c>
      <c r="G11" s="122"/>
      <c r="H11" s="122"/>
      <c r="I11" s="387" t="str">
        <f>"Tenement Activity "&amp;B6</f>
        <v>Tenement Activity July 2023 to June 2024</v>
      </c>
      <c r="J11" s="122"/>
      <c r="K11" s="122"/>
      <c r="L11" s="121"/>
      <c r="M11" s="121"/>
      <c r="N11" s="121"/>
      <c r="O11" s="121"/>
      <c r="P11" s="121"/>
    </row>
    <row r="12" spans="1:19" x14ac:dyDescent="0.3">
      <c r="A12" s="378">
        <v>45231</v>
      </c>
      <c r="B12" s="379">
        <v>388</v>
      </c>
      <c r="C12" s="380">
        <v>167</v>
      </c>
      <c r="D12" s="381">
        <v>343</v>
      </c>
      <c r="E12" s="382">
        <f t="shared" si="0"/>
        <v>-176</v>
      </c>
      <c r="F12" s="388"/>
      <c r="G12" s="122"/>
      <c r="H12" s="122"/>
      <c r="I12" s="122"/>
      <c r="J12" s="122"/>
      <c r="K12" s="122"/>
      <c r="L12" s="121"/>
      <c r="M12" s="121"/>
      <c r="N12" s="121"/>
      <c r="O12" s="121"/>
      <c r="P12" s="121"/>
    </row>
    <row r="13" spans="1:19" x14ac:dyDescent="0.3">
      <c r="A13" s="378">
        <v>45261</v>
      </c>
      <c r="B13" s="383">
        <v>404</v>
      </c>
      <c r="C13" s="384">
        <v>112</v>
      </c>
      <c r="D13" s="385">
        <v>262</v>
      </c>
      <c r="E13" s="389">
        <f t="shared" si="0"/>
        <v>-150</v>
      </c>
      <c r="G13" s="122"/>
      <c r="H13" s="122"/>
      <c r="I13" s="122"/>
      <c r="J13" s="122"/>
      <c r="K13" s="122"/>
      <c r="L13" s="121"/>
      <c r="M13" s="121"/>
      <c r="N13" s="121"/>
      <c r="O13" s="121"/>
      <c r="P13" s="121"/>
    </row>
    <row r="14" spans="1:19" x14ac:dyDescent="0.3">
      <c r="A14" s="378">
        <v>45292</v>
      </c>
      <c r="B14" s="379">
        <v>264</v>
      </c>
      <c r="C14" s="380">
        <v>143</v>
      </c>
      <c r="D14" s="381">
        <v>369</v>
      </c>
      <c r="E14" s="382">
        <f t="shared" si="0"/>
        <v>-226</v>
      </c>
      <c r="G14" s="122"/>
      <c r="H14" s="122"/>
      <c r="I14" s="122"/>
      <c r="J14" s="122"/>
      <c r="K14" s="122"/>
      <c r="L14" s="121"/>
      <c r="M14" s="121"/>
      <c r="N14" s="121"/>
      <c r="O14" s="121"/>
      <c r="P14" s="121"/>
    </row>
    <row r="15" spans="1:19" x14ac:dyDescent="0.3">
      <c r="A15" s="378">
        <v>45323</v>
      </c>
      <c r="B15" s="383">
        <v>288</v>
      </c>
      <c r="C15" s="384">
        <v>123</v>
      </c>
      <c r="D15" s="385">
        <v>314</v>
      </c>
      <c r="E15" s="386">
        <f t="shared" si="0"/>
        <v>-191</v>
      </c>
      <c r="G15" s="122"/>
      <c r="H15" s="122"/>
      <c r="I15" s="122"/>
      <c r="J15" s="122"/>
      <c r="K15" s="122"/>
      <c r="L15" s="121"/>
      <c r="M15" s="121"/>
      <c r="N15" s="121"/>
      <c r="O15" s="121"/>
      <c r="P15" s="121"/>
    </row>
    <row r="16" spans="1:19" x14ac:dyDescent="0.3">
      <c r="A16" s="378">
        <v>45352</v>
      </c>
      <c r="B16" s="379">
        <v>278</v>
      </c>
      <c r="C16" s="380">
        <v>165</v>
      </c>
      <c r="D16" s="381">
        <v>329</v>
      </c>
      <c r="E16" s="382">
        <f t="shared" si="0"/>
        <v>-164</v>
      </c>
      <c r="G16" s="121"/>
      <c r="H16" s="121"/>
      <c r="I16" s="121"/>
      <c r="J16" s="121"/>
      <c r="K16" s="121"/>
      <c r="L16" s="121"/>
      <c r="M16" s="121"/>
      <c r="N16" s="121"/>
      <c r="O16" s="121"/>
      <c r="P16" s="121"/>
    </row>
    <row r="17" spans="1:6" x14ac:dyDescent="0.3">
      <c r="A17" s="378">
        <v>45383</v>
      </c>
      <c r="B17" s="383">
        <v>303</v>
      </c>
      <c r="C17" s="384">
        <v>137</v>
      </c>
      <c r="D17" s="385">
        <v>331</v>
      </c>
      <c r="E17" s="386">
        <f t="shared" si="0"/>
        <v>-194</v>
      </c>
    </row>
    <row r="18" spans="1:6" x14ac:dyDescent="0.3">
      <c r="A18" s="378">
        <v>45413</v>
      </c>
      <c r="B18" s="379">
        <v>321</v>
      </c>
      <c r="C18" s="380">
        <v>142</v>
      </c>
      <c r="D18" s="381">
        <v>398</v>
      </c>
      <c r="E18" s="382">
        <f t="shared" si="0"/>
        <v>-256</v>
      </c>
    </row>
    <row r="19" spans="1:6" x14ac:dyDescent="0.3">
      <c r="A19" s="378">
        <v>45444</v>
      </c>
      <c r="B19" s="383">
        <v>215</v>
      </c>
      <c r="C19" s="384">
        <v>57</v>
      </c>
      <c r="D19" s="385">
        <v>442</v>
      </c>
      <c r="E19" s="389">
        <f t="shared" si="0"/>
        <v>-385</v>
      </c>
    </row>
    <row r="20" spans="1:6" ht="15" thickBot="1" x14ac:dyDescent="0.35">
      <c r="A20" s="390" t="s">
        <v>147</v>
      </c>
      <c r="B20" s="391">
        <f>SUM(B8:B19)</f>
        <v>3717</v>
      </c>
      <c r="C20" s="392">
        <f>SUM(C8:C19)</f>
        <v>1915</v>
      </c>
      <c r="D20" s="392">
        <f>SUM(D8:D19)</f>
        <v>4046</v>
      </c>
      <c r="E20" s="393">
        <f>SUM(E8:E19)</f>
        <v>-2131</v>
      </c>
      <c r="F20" s="388"/>
    </row>
    <row r="23" spans="1:6" x14ac:dyDescent="0.3">
      <c r="D23" s="388"/>
    </row>
    <row r="26" spans="1:6" x14ac:dyDescent="0.3">
      <c r="A26" s="394"/>
      <c r="B26" s="395"/>
      <c r="C26" s="395"/>
      <c r="D26" s="395"/>
      <c r="E26" s="396"/>
    </row>
    <row r="27" spans="1:6" x14ac:dyDescent="0.3">
      <c r="A27" s="394"/>
      <c r="B27" s="395"/>
      <c r="C27" s="395"/>
      <c r="D27" s="395"/>
      <c r="E27" s="396"/>
    </row>
    <row r="28" spans="1:6" x14ac:dyDescent="0.3">
      <c r="A28" s="394"/>
      <c r="B28" s="395"/>
      <c r="C28" s="395"/>
      <c r="D28" s="395"/>
      <c r="E28" s="396"/>
    </row>
    <row r="29" spans="1:6" x14ac:dyDescent="0.3">
      <c r="A29" s="394"/>
      <c r="B29" s="395"/>
      <c r="C29" s="395"/>
      <c r="D29" s="395"/>
      <c r="E29" s="396"/>
    </row>
    <row r="30" spans="1:6" x14ac:dyDescent="0.3">
      <c r="A30" s="394"/>
      <c r="B30" s="395"/>
      <c r="C30" s="395"/>
      <c r="D30" s="395"/>
      <c r="E30" s="396"/>
    </row>
    <row r="31" spans="1:6" x14ac:dyDescent="0.3">
      <c r="A31" s="394"/>
      <c r="B31" s="395"/>
      <c r="C31" s="395"/>
      <c r="D31" s="395"/>
      <c r="E31" s="396"/>
    </row>
    <row r="32" spans="1:6" x14ac:dyDescent="0.3">
      <c r="A32" s="394"/>
      <c r="B32" s="395"/>
      <c r="C32" s="395"/>
      <c r="D32" s="395"/>
      <c r="E32" s="396"/>
    </row>
    <row r="33" spans="1:5" x14ac:dyDescent="0.3">
      <c r="A33" s="394"/>
      <c r="B33" s="395"/>
      <c r="C33" s="395"/>
      <c r="D33" s="395"/>
      <c r="E33" s="396"/>
    </row>
    <row r="34" spans="1:5" x14ac:dyDescent="0.3">
      <c r="A34" s="394"/>
      <c r="B34" s="395"/>
      <c r="C34" s="395"/>
      <c r="D34" s="395"/>
      <c r="E34" s="396"/>
    </row>
    <row r="35" spans="1:5" x14ac:dyDescent="0.3">
      <c r="A35" s="394"/>
      <c r="B35" s="395"/>
      <c r="C35" s="395"/>
      <c r="D35" s="395"/>
      <c r="E35" s="396"/>
    </row>
    <row r="36" spans="1:5" x14ac:dyDescent="0.3">
      <c r="A36" s="394"/>
      <c r="B36" s="395"/>
      <c r="C36" s="395"/>
      <c r="D36" s="395"/>
      <c r="E36" s="396"/>
    </row>
    <row r="37" spans="1:5" x14ac:dyDescent="0.3">
      <c r="A37" s="394"/>
      <c r="B37" s="395"/>
      <c r="C37" s="395"/>
      <c r="D37" s="395"/>
      <c r="E37" s="396"/>
    </row>
    <row r="38" spans="1:5" x14ac:dyDescent="0.3">
      <c r="A38" s="394"/>
      <c r="B38" s="395"/>
      <c r="C38" s="395"/>
      <c r="D38" s="395"/>
      <c r="E38" s="396"/>
    </row>
    <row r="39" spans="1:5" x14ac:dyDescent="0.3">
      <c r="A39" s="394"/>
      <c r="B39" s="395"/>
      <c r="C39" s="395"/>
      <c r="D39" s="395"/>
      <c r="E39" s="396"/>
    </row>
    <row r="40" spans="1:5" x14ac:dyDescent="0.3">
      <c r="A40" s="394"/>
      <c r="B40" s="395"/>
      <c r="C40" s="395"/>
      <c r="D40" s="395"/>
      <c r="E40" s="396"/>
    </row>
    <row r="41" spans="1:5" x14ac:dyDescent="0.3">
      <c r="A41" s="394"/>
      <c r="B41" s="395"/>
      <c r="C41" s="395"/>
      <c r="D41" s="395"/>
      <c r="E41" s="396"/>
    </row>
    <row r="42" spans="1:5" x14ac:dyDescent="0.3">
      <c r="A42" s="394"/>
      <c r="B42" s="395"/>
      <c r="C42" s="395"/>
      <c r="D42" s="395"/>
      <c r="E42" s="396"/>
    </row>
    <row r="43" spans="1:5" x14ac:dyDescent="0.3">
      <c r="A43" s="394"/>
      <c r="B43" s="395"/>
      <c r="C43" s="395"/>
      <c r="D43" s="395"/>
      <c r="E43" s="396"/>
    </row>
    <row r="44" spans="1:5" x14ac:dyDescent="0.3">
      <c r="A44" s="122"/>
      <c r="B44" s="122"/>
      <c r="C44" s="122"/>
      <c r="D44" s="122"/>
      <c r="E44" s="122"/>
    </row>
  </sheetData>
  <mergeCells count="1">
    <mergeCell ref="B6:E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9B0B-6872-45E2-A5A9-3C3DDF831BE2}">
  <sheetPr published="0">
    <pageSetUpPr fitToPage="1"/>
  </sheetPr>
  <dimension ref="A5:G83"/>
  <sheetViews>
    <sheetView showGridLines="0" zoomScale="85" zoomScaleNormal="85" workbookViewId="0"/>
  </sheetViews>
  <sheetFormatPr defaultColWidth="8.88671875" defaultRowHeight="14.4" x14ac:dyDescent="0.3"/>
  <cols>
    <col min="1" max="1" width="40.109375" bestFit="1" customWidth="1"/>
    <col min="2" max="2" width="16.109375" style="1" bestFit="1" customWidth="1"/>
    <col min="3" max="3" width="1.44140625" customWidth="1"/>
    <col min="4" max="4" width="33" bestFit="1" customWidth="1"/>
    <col min="5" max="5" width="16.109375" style="1" bestFit="1" customWidth="1"/>
    <col min="9" max="9" width="13.88671875" bestFit="1" customWidth="1"/>
    <col min="11" max="11" width="10.109375" bestFit="1" customWidth="1"/>
  </cols>
  <sheetData>
    <row r="5" spans="1:7" ht="24" customHeight="1" thickBot="1" x14ac:dyDescent="0.35">
      <c r="A5" s="4"/>
      <c r="B5" s="5"/>
      <c r="C5" s="5"/>
      <c r="D5" s="5"/>
      <c r="E5" s="5"/>
    </row>
    <row r="6" spans="1:7" ht="15" thickBot="1" x14ac:dyDescent="0.35">
      <c r="A6" s="457" t="s">
        <v>394</v>
      </c>
      <c r="B6" s="458"/>
      <c r="C6" s="458"/>
      <c r="D6" s="458"/>
      <c r="E6" s="459"/>
    </row>
    <row r="7" spans="1:7" x14ac:dyDescent="0.3">
      <c r="A7" s="6" t="s">
        <v>19</v>
      </c>
      <c r="B7" s="7" t="s">
        <v>20</v>
      </c>
      <c r="C7" s="8"/>
      <c r="D7" s="9" t="s">
        <v>21</v>
      </c>
      <c r="E7" s="10" t="s">
        <v>20</v>
      </c>
    </row>
    <row r="8" spans="1:7" x14ac:dyDescent="0.3">
      <c r="A8" s="419" t="s">
        <v>22</v>
      </c>
      <c r="B8" s="410">
        <v>18752727.350111086</v>
      </c>
      <c r="D8" s="420" t="s">
        <v>23</v>
      </c>
      <c r="E8" s="11">
        <v>147683167</v>
      </c>
    </row>
    <row r="9" spans="1:7" x14ac:dyDescent="0.3">
      <c r="A9" s="419" t="s">
        <v>24</v>
      </c>
      <c r="B9" s="410">
        <v>17030318</v>
      </c>
      <c r="D9" s="420" t="s">
        <v>25</v>
      </c>
      <c r="E9" s="11">
        <v>136989266</v>
      </c>
    </row>
    <row r="10" spans="1:7" x14ac:dyDescent="0.3">
      <c r="A10" s="419" t="s">
        <v>26</v>
      </c>
      <c r="B10" s="410">
        <v>9802324.9397492558</v>
      </c>
      <c r="D10" s="420" t="s">
        <v>395</v>
      </c>
      <c r="E10" s="11">
        <v>1820645.7642027747</v>
      </c>
    </row>
    <row r="11" spans="1:7" x14ac:dyDescent="0.3">
      <c r="A11" s="419" t="s">
        <v>28</v>
      </c>
      <c r="B11" s="410">
        <v>7034703.6489096833</v>
      </c>
      <c r="D11" s="412" t="s">
        <v>31</v>
      </c>
      <c r="E11" s="13">
        <v>286493078.76420271</v>
      </c>
    </row>
    <row r="12" spans="1:7" x14ac:dyDescent="0.3">
      <c r="A12" s="12" t="s">
        <v>30</v>
      </c>
      <c r="B12" s="411">
        <v>52620073.938770026</v>
      </c>
      <c r="D12" s="32" t="s">
        <v>20</v>
      </c>
      <c r="E12" s="416" t="s">
        <v>20</v>
      </c>
    </row>
    <row r="13" spans="1:7" x14ac:dyDescent="0.3">
      <c r="A13" s="14" t="s">
        <v>20</v>
      </c>
      <c r="B13" s="15" t="s">
        <v>20</v>
      </c>
      <c r="D13" s="412" t="s">
        <v>33</v>
      </c>
      <c r="E13" s="17" t="s">
        <v>20</v>
      </c>
    </row>
    <row r="14" spans="1:7" x14ac:dyDescent="0.3">
      <c r="A14" s="12" t="s">
        <v>32</v>
      </c>
      <c r="B14" s="411" t="s">
        <v>20</v>
      </c>
      <c r="D14" s="420" t="s">
        <v>35</v>
      </c>
      <c r="E14" s="11">
        <v>4897940885</v>
      </c>
      <c r="G14" s="18"/>
    </row>
    <row r="15" spans="1:7" x14ac:dyDescent="0.3">
      <c r="A15" s="419" t="s">
        <v>34</v>
      </c>
      <c r="B15" s="410">
        <v>70311101729.114807</v>
      </c>
      <c r="D15" s="420" t="s">
        <v>39</v>
      </c>
      <c r="E15" s="11">
        <v>4328621399</v>
      </c>
    </row>
    <row r="16" spans="1:7" x14ac:dyDescent="0.3">
      <c r="A16" s="419" t="s">
        <v>36</v>
      </c>
      <c r="B16" s="410">
        <v>67242305846</v>
      </c>
      <c r="D16" s="420" t="s">
        <v>37</v>
      </c>
      <c r="E16" s="11">
        <v>3965303660.9192691</v>
      </c>
    </row>
    <row r="17" spans="1:5" x14ac:dyDescent="0.3">
      <c r="A17" s="419" t="s">
        <v>38</v>
      </c>
      <c r="B17" s="410">
        <v>3963309799.6798768</v>
      </c>
      <c r="D17" s="420" t="s">
        <v>41</v>
      </c>
      <c r="E17" s="11">
        <v>2665272728.5291567</v>
      </c>
    </row>
    <row r="18" spans="1:5" x14ac:dyDescent="0.3">
      <c r="A18" s="419" t="s">
        <v>40</v>
      </c>
      <c r="B18" s="410">
        <v>2190313019.2439241</v>
      </c>
      <c r="D18" s="420" t="s">
        <v>43</v>
      </c>
      <c r="E18" s="11">
        <v>2098729251</v>
      </c>
    </row>
    <row r="19" spans="1:5" x14ac:dyDescent="0.3">
      <c r="A19" s="12" t="s">
        <v>42</v>
      </c>
      <c r="B19" s="411">
        <v>143707030394.03857</v>
      </c>
      <c r="D19" s="420" t="s">
        <v>46</v>
      </c>
      <c r="E19" s="11">
        <v>1280070352</v>
      </c>
    </row>
    <row r="20" spans="1:5" x14ac:dyDescent="0.3">
      <c r="A20" s="14" t="s">
        <v>20</v>
      </c>
      <c r="B20" s="15" t="s">
        <v>20</v>
      </c>
      <c r="D20" s="420" t="s">
        <v>48</v>
      </c>
      <c r="E20" s="11">
        <v>980760648</v>
      </c>
    </row>
    <row r="21" spans="1:5" x14ac:dyDescent="0.3">
      <c r="A21" s="12" t="s">
        <v>45</v>
      </c>
      <c r="B21" s="413" t="s">
        <v>20</v>
      </c>
      <c r="D21" s="420" t="s">
        <v>44</v>
      </c>
      <c r="E21" s="11">
        <v>963184526.6708765</v>
      </c>
    </row>
    <row r="22" spans="1:5" x14ac:dyDescent="0.3">
      <c r="A22" s="419" t="s">
        <v>47</v>
      </c>
      <c r="B22" s="410">
        <v>3645023697.7638054</v>
      </c>
      <c r="D22" s="420" t="s">
        <v>50</v>
      </c>
      <c r="E22" s="11">
        <v>2833376.772563322</v>
      </c>
    </row>
    <row r="23" spans="1:5" x14ac:dyDescent="0.3">
      <c r="A23" s="419" t="s">
        <v>49</v>
      </c>
      <c r="B23" s="410">
        <v>463015376.48166454</v>
      </c>
      <c r="D23" s="412" t="s">
        <v>52</v>
      </c>
      <c r="E23" s="13">
        <v>21182716827.891865</v>
      </c>
    </row>
    <row r="24" spans="1:5" x14ac:dyDescent="0.3">
      <c r="A24" s="419" t="s">
        <v>51</v>
      </c>
      <c r="B24" s="410">
        <v>101366262</v>
      </c>
      <c r="D24" s="32" t="s">
        <v>20</v>
      </c>
      <c r="E24" s="416" t="s">
        <v>20</v>
      </c>
    </row>
    <row r="25" spans="1:5" x14ac:dyDescent="0.3">
      <c r="A25" s="419" t="s">
        <v>53</v>
      </c>
      <c r="B25" s="410">
        <v>423931.12600878684</v>
      </c>
      <c r="D25" s="412" t="s">
        <v>65</v>
      </c>
      <c r="E25" s="13" t="s">
        <v>20</v>
      </c>
    </row>
    <row r="26" spans="1:5" x14ac:dyDescent="0.3">
      <c r="A26" s="12" t="s">
        <v>54</v>
      </c>
      <c r="B26" s="411">
        <v>4209829267.371479</v>
      </c>
      <c r="D26" s="420" t="s">
        <v>66</v>
      </c>
      <c r="E26" s="11">
        <v>1097203876</v>
      </c>
    </row>
    <row r="27" spans="1:5" x14ac:dyDescent="0.3">
      <c r="A27" s="14" t="s">
        <v>20</v>
      </c>
      <c r="B27" s="15" t="s">
        <v>20</v>
      </c>
      <c r="D27" s="420" t="s">
        <v>67</v>
      </c>
      <c r="E27" s="11">
        <v>1041963809</v>
      </c>
    </row>
    <row r="28" spans="1:5" x14ac:dyDescent="0.3">
      <c r="A28" s="12" t="s">
        <v>57</v>
      </c>
      <c r="B28" s="411" t="s">
        <v>20</v>
      </c>
      <c r="D28" s="420" t="s">
        <v>69</v>
      </c>
      <c r="E28" s="11">
        <v>941490739</v>
      </c>
    </row>
    <row r="29" spans="1:5" x14ac:dyDescent="0.3">
      <c r="A29" s="419" t="s">
        <v>59</v>
      </c>
      <c r="B29" s="410">
        <v>1580122532</v>
      </c>
      <c r="D29" s="420" t="s">
        <v>70</v>
      </c>
      <c r="E29" s="11">
        <v>777955082</v>
      </c>
    </row>
    <row r="30" spans="1:5" x14ac:dyDescent="0.3">
      <c r="A30" s="419" t="s">
        <v>61</v>
      </c>
      <c r="B30" s="410">
        <v>620935863.58458376</v>
      </c>
      <c r="D30" s="420" t="s">
        <v>72</v>
      </c>
      <c r="E30" s="11">
        <v>295828035</v>
      </c>
    </row>
    <row r="31" spans="1:5" x14ac:dyDescent="0.3">
      <c r="A31" s="419" t="s">
        <v>187</v>
      </c>
      <c r="B31" s="410">
        <v>250769142</v>
      </c>
      <c r="D31" s="420" t="s">
        <v>73</v>
      </c>
      <c r="E31" s="11">
        <v>235532761</v>
      </c>
    </row>
    <row r="32" spans="1:5" x14ac:dyDescent="0.3">
      <c r="A32" s="419" t="s">
        <v>396</v>
      </c>
      <c r="B32" s="410">
        <v>150359929</v>
      </c>
      <c r="D32" s="420" t="s">
        <v>75</v>
      </c>
      <c r="E32" s="11">
        <v>140205740</v>
      </c>
    </row>
    <row r="33" spans="1:5" x14ac:dyDescent="0.3">
      <c r="A33" s="419" t="s">
        <v>64</v>
      </c>
      <c r="B33" s="410">
        <v>79536791</v>
      </c>
      <c r="D33" s="420" t="s">
        <v>77</v>
      </c>
      <c r="E33" s="11">
        <v>99753376.286458135</v>
      </c>
    </row>
    <row r="34" spans="1:5" x14ac:dyDescent="0.3">
      <c r="A34" s="419" t="s">
        <v>184</v>
      </c>
      <c r="B34" s="410">
        <v>40663619.540512942</v>
      </c>
      <c r="D34" s="420" t="s">
        <v>81</v>
      </c>
      <c r="E34" s="11">
        <v>7906071</v>
      </c>
    </row>
    <row r="35" spans="1:5" x14ac:dyDescent="0.3">
      <c r="A35" s="419" t="s">
        <v>397</v>
      </c>
      <c r="B35" s="410">
        <v>7372555.7616014723</v>
      </c>
      <c r="D35" s="420" t="s">
        <v>80</v>
      </c>
      <c r="E35" s="11">
        <v>1371411</v>
      </c>
    </row>
    <row r="36" spans="1:5" x14ac:dyDescent="0.3">
      <c r="A36" s="419" t="s">
        <v>188</v>
      </c>
      <c r="B36" s="410">
        <v>4576143</v>
      </c>
      <c r="D36" s="420" t="s">
        <v>79</v>
      </c>
      <c r="E36" s="11">
        <v>1270855</v>
      </c>
    </row>
    <row r="37" spans="1:5" x14ac:dyDescent="0.3">
      <c r="A37" s="419" t="s">
        <v>182</v>
      </c>
      <c r="B37" s="410">
        <v>2013986</v>
      </c>
      <c r="D37" s="412" t="s">
        <v>82</v>
      </c>
      <c r="E37" s="13">
        <v>4640481755.286458</v>
      </c>
    </row>
    <row r="38" spans="1:5" x14ac:dyDescent="0.3">
      <c r="A38" s="419" t="s">
        <v>68</v>
      </c>
      <c r="B38" s="410">
        <v>1293777</v>
      </c>
      <c r="D38" t="s">
        <v>20</v>
      </c>
      <c r="E38" s="16" t="s">
        <v>20</v>
      </c>
    </row>
    <row r="39" spans="1:5" x14ac:dyDescent="0.3">
      <c r="A39" s="419" t="s">
        <v>398</v>
      </c>
      <c r="B39" s="410">
        <v>904462</v>
      </c>
      <c r="D39" s="412" t="s">
        <v>74</v>
      </c>
      <c r="E39" s="13" t="s">
        <v>20</v>
      </c>
    </row>
    <row r="40" spans="1:5" x14ac:dyDescent="0.3">
      <c r="A40" s="419" t="s">
        <v>399</v>
      </c>
      <c r="B40" s="410">
        <v>534472</v>
      </c>
      <c r="D40" s="420" t="s">
        <v>76</v>
      </c>
      <c r="E40" s="11">
        <v>10504719</v>
      </c>
    </row>
    <row r="41" spans="1:5" x14ac:dyDescent="0.3">
      <c r="A41" s="12" t="s">
        <v>71</v>
      </c>
      <c r="B41" s="411">
        <v>2739083272.8866982</v>
      </c>
      <c r="D41" s="412" t="s">
        <v>78</v>
      </c>
      <c r="E41" s="13">
        <v>10504719</v>
      </c>
    </row>
    <row r="42" spans="1:5" x14ac:dyDescent="0.3">
      <c r="A42" s="417" t="s">
        <v>20</v>
      </c>
      <c r="B42" s="418" t="s">
        <v>20</v>
      </c>
      <c r="D42" t="s">
        <v>20</v>
      </c>
      <c r="E42" s="16" t="s">
        <v>20</v>
      </c>
    </row>
    <row r="43" spans="1:5" x14ac:dyDescent="0.3">
      <c r="A43" s="12" t="s">
        <v>55</v>
      </c>
      <c r="B43" s="411" t="s">
        <v>20</v>
      </c>
      <c r="D43" s="412" t="s">
        <v>83</v>
      </c>
      <c r="E43" s="13" t="s">
        <v>20</v>
      </c>
    </row>
    <row r="44" spans="1:5" x14ac:dyDescent="0.3">
      <c r="A44" s="419" t="s">
        <v>56</v>
      </c>
      <c r="B44" s="410">
        <v>671266043</v>
      </c>
      <c r="D44" s="420" t="s">
        <v>84</v>
      </c>
      <c r="E44" s="11">
        <v>9022025802</v>
      </c>
    </row>
    <row r="45" spans="1:5" x14ac:dyDescent="0.3">
      <c r="A45" s="419" t="s">
        <v>400</v>
      </c>
      <c r="B45" s="410">
        <v>138281490.86376858</v>
      </c>
      <c r="D45" s="412" t="s">
        <v>85</v>
      </c>
      <c r="E45" s="13">
        <v>9022025802</v>
      </c>
    </row>
    <row r="46" spans="1:5" x14ac:dyDescent="0.3">
      <c r="A46" s="419" t="s">
        <v>60</v>
      </c>
      <c r="B46" s="410">
        <v>82113808.800115883</v>
      </c>
      <c r="D46" t="s">
        <v>20</v>
      </c>
      <c r="E46" s="16" t="s">
        <v>20</v>
      </c>
    </row>
    <row r="47" spans="1:5" ht="15" thickBot="1" x14ac:dyDescent="0.35">
      <c r="A47" s="414" t="s">
        <v>63</v>
      </c>
      <c r="B47" s="415">
        <v>891661342.66388452</v>
      </c>
      <c r="C47" s="20"/>
      <c r="D47" s="21" t="s">
        <v>86</v>
      </c>
      <c r="E47" s="22">
        <v>186742446533.8418</v>
      </c>
    </row>
    <row r="48" spans="1:5" x14ac:dyDescent="0.3">
      <c r="E48" s="15"/>
    </row>
    <row r="50" spans="1:4" x14ac:dyDescent="0.3">
      <c r="A50" s="1"/>
    </row>
    <row r="51" spans="1:4" x14ac:dyDescent="0.3">
      <c r="A51" s="1"/>
      <c r="C51" s="1"/>
    </row>
    <row r="52" spans="1:4" x14ac:dyDescent="0.3">
      <c r="A52" s="1"/>
      <c r="C52" s="1"/>
      <c r="D52" s="1"/>
    </row>
    <row r="53" spans="1:4" x14ac:dyDescent="0.3">
      <c r="A53" s="1"/>
      <c r="C53" s="1"/>
      <c r="D53" s="1"/>
    </row>
    <row r="54" spans="1:4" x14ac:dyDescent="0.3">
      <c r="A54" s="1"/>
      <c r="C54" s="1"/>
      <c r="D54" s="1"/>
    </row>
    <row r="55" spans="1:4" x14ac:dyDescent="0.3">
      <c r="A55" s="1"/>
      <c r="C55" s="1"/>
      <c r="D55" s="1"/>
    </row>
    <row r="56" spans="1:4" x14ac:dyDescent="0.3">
      <c r="A56" s="1"/>
      <c r="C56" s="1"/>
      <c r="D56" s="1"/>
    </row>
    <row r="57" spans="1:4" x14ac:dyDescent="0.3">
      <c r="A57" s="1"/>
      <c r="C57" s="1"/>
      <c r="D57" s="1"/>
    </row>
    <row r="58" spans="1:4" x14ac:dyDescent="0.3">
      <c r="A58" s="1"/>
      <c r="C58" s="1"/>
      <c r="D58" s="1"/>
    </row>
    <row r="59" spans="1:4" x14ac:dyDescent="0.3">
      <c r="A59" s="1"/>
      <c r="C59" s="1"/>
      <c r="D59" s="1"/>
    </row>
    <row r="60" spans="1:4" x14ac:dyDescent="0.3">
      <c r="A60" s="1"/>
      <c r="C60" s="1"/>
      <c r="D60" s="1"/>
    </row>
    <row r="61" spans="1:4" x14ac:dyDescent="0.3">
      <c r="A61" s="1"/>
      <c r="C61" s="1"/>
      <c r="D61" s="1"/>
    </row>
    <row r="62" spans="1:4" x14ac:dyDescent="0.3">
      <c r="A62" s="1"/>
      <c r="C62" s="1"/>
      <c r="D62" s="1"/>
    </row>
    <row r="63" spans="1:4" x14ac:dyDescent="0.3">
      <c r="A63" s="1"/>
      <c r="C63" s="1"/>
      <c r="D63" s="1"/>
    </row>
    <row r="64" spans="1:4" x14ac:dyDescent="0.3">
      <c r="A64" s="1"/>
      <c r="C64" s="1"/>
      <c r="D64" s="1"/>
    </row>
    <row r="65" spans="1:4" x14ac:dyDescent="0.3">
      <c r="A65" s="1"/>
      <c r="C65" s="1"/>
      <c r="D65" s="1"/>
    </row>
    <row r="66" spans="1:4" x14ac:dyDescent="0.3">
      <c r="A66" s="1"/>
      <c r="C66" s="1"/>
      <c r="D66" s="1"/>
    </row>
    <row r="67" spans="1:4" x14ac:dyDescent="0.3">
      <c r="A67" s="1"/>
      <c r="C67" s="1"/>
      <c r="D67" s="1"/>
    </row>
    <row r="68" spans="1:4" x14ac:dyDescent="0.3">
      <c r="A68" s="1"/>
      <c r="C68" s="1"/>
      <c r="D68" s="1"/>
    </row>
    <row r="69" spans="1:4" x14ac:dyDescent="0.3">
      <c r="A69" s="1"/>
      <c r="C69" s="1"/>
      <c r="D69" s="1"/>
    </row>
    <row r="70" spans="1:4" x14ac:dyDescent="0.3">
      <c r="A70" s="1"/>
      <c r="C70" s="1"/>
      <c r="D70" s="1"/>
    </row>
    <row r="71" spans="1:4" x14ac:dyDescent="0.3">
      <c r="A71" s="1"/>
      <c r="C71" s="1"/>
      <c r="D71" s="1"/>
    </row>
    <row r="72" spans="1:4" x14ac:dyDescent="0.3">
      <c r="A72" s="1"/>
      <c r="C72" s="1"/>
      <c r="D72" s="1"/>
    </row>
    <row r="73" spans="1:4" x14ac:dyDescent="0.3">
      <c r="A73" s="1"/>
      <c r="C73" s="1"/>
      <c r="D73" s="1"/>
    </row>
    <row r="74" spans="1:4" x14ac:dyDescent="0.3">
      <c r="A74" s="1"/>
      <c r="C74" s="1"/>
      <c r="D74" s="1"/>
    </row>
    <row r="75" spans="1:4" x14ac:dyDescent="0.3">
      <c r="A75" s="1"/>
      <c r="C75" s="1"/>
      <c r="D75" s="1"/>
    </row>
    <row r="76" spans="1:4" x14ac:dyDescent="0.3">
      <c r="A76" s="1"/>
      <c r="C76" s="1"/>
      <c r="D76" s="1"/>
    </row>
    <row r="77" spans="1:4" x14ac:dyDescent="0.3">
      <c r="C77" s="1"/>
      <c r="D77" s="1"/>
    </row>
    <row r="78" spans="1:4" x14ac:dyDescent="0.3">
      <c r="C78" s="1"/>
      <c r="D78" s="1"/>
    </row>
    <row r="79" spans="1:4" x14ac:dyDescent="0.3">
      <c r="C79" s="1"/>
    </row>
    <row r="80" spans="1:4" x14ac:dyDescent="0.3">
      <c r="C80" s="1"/>
    </row>
    <row r="81" spans="3:3" x14ac:dyDescent="0.3">
      <c r="C81" s="1"/>
    </row>
    <row r="82" spans="3:3" x14ac:dyDescent="0.3">
      <c r="C82" s="1"/>
    </row>
    <row r="83" spans="3:3" x14ac:dyDescent="0.3">
      <c r="C83" s="1"/>
    </row>
  </sheetData>
  <mergeCells count="1">
    <mergeCell ref="A6:E6"/>
  </mergeCells>
  <conditionalFormatting sqref="A41:B41">
    <cfRule type="expression" dxfId="23" priority="13" stopIfTrue="1">
      <formula>OR(AND($K41&lt;&gt;"", OR($L41="", $L41="Total")), $K41="Region", $K41="Grand Total")</formula>
    </cfRule>
    <cfRule type="expression" dxfId="22" priority="14" stopIfTrue="1">
      <formula>$L41&lt;&gt;""</formula>
    </cfRule>
  </conditionalFormatting>
  <conditionalFormatting sqref="A43:B43">
    <cfRule type="expression" dxfId="21" priority="11" stopIfTrue="1">
      <formula>OR(AND($K43&lt;&gt;"", OR($L43="", $L43="Total")), $K43="Region", $K43="Grand Total")</formula>
    </cfRule>
    <cfRule type="expression" dxfId="20" priority="12" stopIfTrue="1">
      <formula>$L43&lt;&gt;""</formula>
    </cfRule>
  </conditionalFormatting>
  <conditionalFormatting sqref="A45:B47">
    <cfRule type="expression" dxfId="19" priority="15" stopIfTrue="1">
      <formula>OR(AND($K50&lt;&gt;"", OR($L50="", $L50="Total")), $K50="Region", $K50="Grand Total")</formula>
    </cfRule>
    <cfRule type="expression" dxfId="18" priority="16" stopIfTrue="1">
      <formula>$L50&lt;&gt;""</formula>
    </cfRule>
  </conditionalFormatting>
  <conditionalFormatting sqref="D7:E28">
    <cfRule type="expression" dxfId="17" priority="19" stopIfTrue="1">
      <formula>OR(AND($K7&lt;&gt;"", OR($L7="", $L7="Total")), $K7="Region", $K7="Grand Total")</formula>
    </cfRule>
    <cfRule type="expression" dxfId="16" priority="20" stopIfTrue="1">
      <formula>$L7&lt;&gt;""</formula>
    </cfRule>
  </conditionalFormatting>
  <conditionalFormatting sqref="D29:E34">
    <cfRule type="expression" dxfId="15" priority="21" stopIfTrue="1">
      <formula>OR(AND($K31&lt;&gt;"", OR($L31="", $L31="Total")), $K31="Region", $K31="Grand Total")</formula>
    </cfRule>
    <cfRule type="expression" dxfId="14" priority="22" stopIfTrue="1">
      <formula>$L31&lt;&gt;""</formula>
    </cfRule>
  </conditionalFormatting>
  <conditionalFormatting sqref="D31:E36 D38:E38 D40:E40 D42:E42">
    <cfRule type="expression" dxfId="13" priority="23" stopIfTrue="1">
      <formula>OR(AND($K34&lt;&gt;"", OR($L34="", $L34="Total")), $K34="Region", $K34="Grand Total")</formula>
    </cfRule>
    <cfRule type="expression" dxfId="12" priority="24" stopIfTrue="1">
      <formula>$L34&lt;&gt;""</formula>
    </cfRule>
  </conditionalFormatting>
  <conditionalFormatting sqref="D37:E37">
    <cfRule type="expression" dxfId="11" priority="9" stopIfTrue="1">
      <formula>OR(AND($K37&lt;&gt;"", OR($L37="", $L37="Total")), $K37="Region", $K37="Grand Total")</formula>
    </cfRule>
    <cfRule type="expression" dxfId="10" priority="10" stopIfTrue="1">
      <formula>$L37&lt;&gt;""</formula>
    </cfRule>
  </conditionalFormatting>
  <conditionalFormatting sqref="D39:E39">
    <cfRule type="expression" dxfId="9" priority="7" stopIfTrue="1">
      <formula>OR(AND($K39&lt;&gt;"", OR($L39="", $L39="Total")), $K39="Region", $K39="Grand Total")</formula>
    </cfRule>
    <cfRule type="expression" dxfId="8" priority="8" stopIfTrue="1">
      <formula>$L39&lt;&gt;""</formula>
    </cfRule>
  </conditionalFormatting>
  <conditionalFormatting sqref="D41:E41">
    <cfRule type="expression" dxfId="7" priority="5" stopIfTrue="1">
      <formula>OR(AND($K41&lt;&gt;"", OR($L41="", $L41="Total")), $K41="Region", $K41="Grand Total")</formula>
    </cfRule>
    <cfRule type="expression" dxfId="6" priority="6" stopIfTrue="1">
      <formula>$L41&lt;&gt;""</formula>
    </cfRule>
  </conditionalFormatting>
  <conditionalFormatting sqref="D43:E43">
    <cfRule type="expression" dxfId="5" priority="3" stopIfTrue="1">
      <formula>OR(AND($K43&lt;&gt;"", OR($L43="", $L43="Total")), $K43="Region", $K43="Grand Total")</formula>
    </cfRule>
    <cfRule type="expression" dxfId="4" priority="4" stopIfTrue="1">
      <formula>$L43&lt;&gt;""</formula>
    </cfRule>
  </conditionalFormatting>
  <conditionalFormatting sqref="D44:E47">
    <cfRule type="expression" dxfId="3" priority="1" stopIfTrue="1">
      <formula>OR(AND($K47&lt;&gt;"", OR($L47="", $L47="Total")), $K47="Region", $K47="Grand Total")</formula>
    </cfRule>
    <cfRule type="expression" dxfId="2" priority="2" stopIfTrue="1">
      <formula>$L47&lt;&gt;""</formula>
    </cfRule>
  </conditionalFormatting>
  <conditionalFormatting sqref="D48:E48">
    <cfRule type="expression" dxfId="1" priority="27" stopIfTrue="1">
      <formula>OR(AND($K54&lt;&gt;"", OR($L54="", $L54="Total")), $K54="Region", $K54="Grand Total")</formula>
    </cfRule>
    <cfRule type="expression" dxfId="0" priority="28" stopIfTrue="1">
      <formula>$L54&lt;&gt;""</formula>
    </cfRule>
  </conditionalFormatting>
  <pageMargins left="0.7" right="0.7" top="0.75" bottom="0.75" header="0.3" footer="0.3"/>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A44F9-DDFC-4819-BE07-A7BD65932CDE}">
  <sheetPr published="0"/>
  <dimension ref="A2:K54"/>
  <sheetViews>
    <sheetView showGridLines="0" zoomScale="85" zoomScaleNormal="85" workbookViewId="0"/>
  </sheetViews>
  <sheetFormatPr defaultColWidth="8.88671875" defaultRowHeight="14.4" x14ac:dyDescent="0.3"/>
  <cols>
    <col min="1" max="1" width="45" bestFit="1" customWidth="1"/>
    <col min="2" max="2" width="18.88671875" style="1" bestFit="1" customWidth="1"/>
    <col min="3" max="3" width="1.44140625" customWidth="1"/>
    <col min="4" max="4" width="43.88671875" bestFit="1" customWidth="1"/>
    <col min="5" max="5" width="18.44140625" style="1" bestFit="1" customWidth="1"/>
    <col min="6" max="6" width="11.109375" bestFit="1" customWidth="1"/>
    <col min="9" max="9" width="13.88671875" bestFit="1" customWidth="1"/>
    <col min="11" max="11" width="16.88671875" bestFit="1" customWidth="1"/>
  </cols>
  <sheetData>
    <row r="2" spans="1:11" x14ac:dyDescent="0.3">
      <c r="E2" s="23"/>
    </row>
    <row r="3" spans="1:11" x14ac:dyDescent="0.3">
      <c r="K3" s="24"/>
    </row>
    <row r="4" spans="1:11" x14ac:dyDescent="0.3">
      <c r="K4" s="24"/>
    </row>
    <row r="5" spans="1:11" ht="15" thickBot="1" x14ac:dyDescent="0.35">
      <c r="A5" s="19"/>
      <c r="B5" s="19"/>
      <c r="C5" s="1"/>
      <c r="F5" s="24"/>
      <c r="K5" s="24"/>
    </row>
    <row r="6" spans="1:11" ht="15" thickBot="1" x14ac:dyDescent="0.35">
      <c r="A6" s="460" t="s">
        <v>403</v>
      </c>
      <c r="B6" s="461"/>
      <c r="C6" s="461"/>
      <c r="D6" s="461"/>
      <c r="E6" s="462"/>
      <c r="K6" s="24"/>
    </row>
    <row r="7" spans="1:11" x14ac:dyDescent="0.3">
      <c r="A7" s="25" t="s">
        <v>32</v>
      </c>
      <c r="B7" s="26" t="s">
        <v>20</v>
      </c>
      <c r="C7" s="8"/>
      <c r="D7" s="27" t="s">
        <v>57</v>
      </c>
      <c r="E7" s="28" t="s">
        <v>20</v>
      </c>
      <c r="K7" s="24"/>
    </row>
    <row r="8" spans="1:11" x14ac:dyDescent="0.3">
      <c r="A8" s="453" t="s">
        <v>87</v>
      </c>
      <c r="B8" s="421">
        <v>138374244689</v>
      </c>
      <c r="D8" s="452" t="s">
        <v>88</v>
      </c>
      <c r="E8" s="29">
        <v>1414143135</v>
      </c>
      <c r="K8" s="24"/>
    </row>
    <row r="9" spans="1:11" x14ac:dyDescent="0.3">
      <c r="A9" s="453" t="s">
        <v>404</v>
      </c>
      <c r="B9" s="421">
        <v>3169942121</v>
      </c>
      <c r="D9" s="452" t="s">
        <v>89</v>
      </c>
      <c r="E9" s="29">
        <v>654254153.58458376</v>
      </c>
      <c r="K9" s="24"/>
    </row>
    <row r="10" spans="1:11" x14ac:dyDescent="0.3">
      <c r="A10" s="453" t="s">
        <v>90</v>
      </c>
      <c r="B10" s="421">
        <v>904962024</v>
      </c>
      <c r="D10" s="452" t="s">
        <v>405</v>
      </c>
      <c r="E10" s="29">
        <v>609503306</v>
      </c>
      <c r="K10" s="24"/>
    </row>
    <row r="11" spans="1:11" x14ac:dyDescent="0.3">
      <c r="A11" s="453" t="s">
        <v>91</v>
      </c>
      <c r="B11" s="421">
        <v>631732878</v>
      </c>
      <c r="D11" s="452" t="s">
        <v>406</v>
      </c>
      <c r="E11" s="29">
        <v>28361526.76160147</v>
      </c>
      <c r="K11" s="24"/>
    </row>
    <row r="12" spans="1:11" x14ac:dyDescent="0.3">
      <c r="A12" s="453" t="s">
        <v>92</v>
      </c>
      <c r="B12" s="421">
        <v>446475398</v>
      </c>
      <c r="D12" s="452" t="s">
        <v>407</v>
      </c>
      <c r="E12" s="29">
        <v>13213805</v>
      </c>
      <c r="K12" s="24"/>
    </row>
    <row r="13" spans="1:11" x14ac:dyDescent="0.3">
      <c r="A13" s="453" t="s">
        <v>93</v>
      </c>
      <c r="B13" s="421">
        <v>174228310.03860328</v>
      </c>
      <c r="D13" s="452" t="s">
        <v>91</v>
      </c>
      <c r="E13" s="29">
        <v>12381856</v>
      </c>
      <c r="K13" s="24"/>
    </row>
    <row r="14" spans="1:11" x14ac:dyDescent="0.3">
      <c r="A14" s="453" t="s">
        <v>408</v>
      </c>
      <c r="B14" s="421">
        <v>5444974</v>
      </c>
      <c r="D14" s="452" t="s">
        <v>409</v>
      </c>
      <c r="E14" s="29">
        <v>4016729.5405129408</v>
      </c>
      <c r="K14" s="24"/>
    </row>
    <row r="15" spans="1:11" x14ac:dyDescent="0.3">
      <c r="A15" s="30" t="s">
        <v>42</v>
      </c>
      <c r="B15" s="422">
        <v>143707030394.03857</v>
      </c>
      <c r="D15" s="452" t="s">
        <v>94</v>
      </c>
      <c r="E15" s="29">
        <v>2172478</v>
      </c>
      <c r="K15" s="24"/>
    </row>
    <row r="16" spans="1:11" x14ac:dyDescent="0.3">
      <c r="A16" s="14" t="s">
        <v>20</v>
      </c>
      <c r="B16" s="15" t="s">
        <v>20</v>
      </c>
      <c r="D16" s="452" t="s">
        <v>95</v>
      </c>
      <c r="E16" s="29">
        <v>1036283</v>
      </c>
      <c r="K16" s="24"/>
    </row>
    <row r="17" spans="1:11" x14ac:dyDescent="0.3">
      <c r="A17" s="30" t="s">
        <v>33</v>
      </c>
      <c r="B17" s="422" t="s">
        <v>20</v>
      </c>
      <c r="D17" s="423" t="s">
        <v>71</v>
      </c>
      <c r="E17" s="31">
        <v>2739083272.8866982</v>
      </c>
      <c r="K17" s="24"/>
    </row>
    <row r="18" spans="1:11" x14ac:dyDescent="0.3">
      <c r="A18" s="453" t="s">
        <v>90</v>
      </c>
      <c r="B18" s="421">
        <v>14945985145</v>
      </c>
      <c r="D18" t="s">
        <v>20</v>
      </c>
      <c r="E18" s="16" t="s">
        <v>20</v>
      </c>
      <c r="K18" s="24"/>
    </row>
    <row r="19" spans="1:11" x14ac:dyDescent="0.3">
      <c r="A19" s="453" t="s">
        <v>97</v>
      </c>
      <c r="B19" s="421">
        <v>3530201178</v>
      </c>
      <c r="D19" s="423" t="s">
        <v>19</v>
      </c>
      <c r="E19" s="31" t="s">
        <v>20</v>
      </c>
      <c r="K19" s="24"/>
    </row>
    <row r="20" spans="1:11" x14ac:dyDescent="0.3">
      <c r="A20" s="453" t="s">
        <v>404</v>
      </c>
      <c r="B20" s="421">
        <v>1580115581.0543451</v>
      </c>
      <c r="D20" s="452" t="s">
        <v>409</v>
      </c>
      <c r="E20" s="29">
        <v>27585646.58865894</v>
      </c>
      <c r="K20" s="24"/>
    </row>
    <row r="21" spans="1:11" x14ac:dyDescent="0.3">
      <c r="A21" s="453" t="s">
        <v>98</v>
      </c>
      <c r="B21" s="421">
        <v>606617018</v>
      </c>
      <c r="D21" s="452" t="s">
        <v>99</v>
      </c>
      <c r="E21" s="29">
        <v>25034427.350111082</v>
      </c>
      <c r="K21" s="24"/>
    </row>
    <row r="22" spans="1:11" x14ac:dyDescent="0.3">
      <c r="A22" s="453" t="s">
        <v>100</v>
      </c>
      <c r="B22" s="421">
        <v>225527004.55878046</v>
      </c>
      <c r="D22" s="423" t="s">
        <v>30</v>
      </c>
      <c r="E22" s="31">
        <v>52620073.938770026</v>
      </c>
      <c r="K22" s="24"/>
    </row>
    <row r="23" spans="1:11" x14ac:dyDescent="0.3">
      <c r="A23" s="453" t="s">
        <v>101</v>
      </c>
      <c r="B23" s="421">
        <v>202089652.94660333</v>
      </c>
      <c r="D23" t="s">
        <v>20</v>
      </c>
      <c r="E23" s="16" t="s">
        <v>20</v>
      </c>
      <c r="K23" s="24"/>
    </row>
    <row r="24" spans="1:11" x14ac:dyDescent="0.3">
      <c r="A24" s="453" t="s">
        <v>96</v>
      </c>
      <c r="B24" s="421">
        <v>43307737</v>
      </c>
      <c r="D24" s="423" t="s">
        <v>74</v>
      </c>
      <c r="E24" s="31" t="s">
        <v>20</v>
      </c>
      <c r="K24" s="24"/>
    </row>
    <row r="25" spans="1:11" x14ac:dyDescent="0.3">
      <c r="A25" s="453" t="s">
        <v>95</v>
      </c>
      <c r="B25" s="421">
        <v>32194117.715604298</v>
      </c>
      <c r="D25" s="452" t="s">
        <v>410</v>
      </c>
      <c r="E25" s="29">
        <v>10504719</v>
      </c>
      <c r="K25" s="24"/>
    </row>
    <row r="26" spans="1:11" x14ac:dyDescent="0.3">
      <c r="A26" s="453" t="s">
        <v>411</v>
      </c>
      <c r="B26" s="421">
        <v>16679393.616531529</v>
      </c>
      <c r="D26" s="423" t="s">
        <v>78</v>
      </c>
      <c r="E26" s="31">
        <v>10504719</v>
      </c>
      <c r="K26" s="24"/>
    </row>
    <row r="27" spans="1:11" x14ac:dyDescent="0.3">
      <c r="A27" s="30" t="s">
        <v>52</v>
      </c>
      <c r="B27" s="422">
        <v>21182716827.891865</v>
      </c>
      <c r="D27" t="s">
        <v>20</v>
      </c>
      <c r="E27" s="16" t="s">
        <v>20</v>
      </c>
      <c r="K27" s="24"/>
    </row>
    <row r="28" spans="1:11" x14ac:dyDescent="0.3">
      <c r="A28" s="14" t="s">
        <v>20</v>
      </c>
      <c r="B28" s="15" t="s">
        <v>20</v>
      </c>
      <c r="D28" s="423" t="s">
        <v>83</v>
      </c>
      <c r="E28" s="31" t="s">
        <v>20</v>
      </c>
      <c r="K28" s="24"/>
    </row>
    <row r="29" spans="1:11" x14ac:dyDescent="0.3">
      <c r="A29" s="30" t="s">
        <v>65</v>
      </c>
      <c r="B29" s="422" t="s">
        <v>20</v>
      </c>
      <c r="D29" s="452" t="s">
        <v>102</v>
      </c>
      <c r="E29" s="29">
        <v>9022025802</v>
      </c>
      <c r="K29" s="24"/>
    </row>
    <row r="30" spans="1:11" x14ac:dyDescent="0.3">
      <c r="A30" s="453" t="s">
        <v>90</v>
      </c>
      <c r="B30" s="421">
        <v>2296690986</v>
      </c>
      <c r="D30" s="423" t="s">
        <v>85</v>
      </c>
      <c r="E30" s="31">
        <v>9022025802</v>
      </c>
      <c r="K30" s="24"/>
    </row>
    <row r="31" spans="1:11" x14ac:dyDescent="0.3">
      <c r="A31" s="453" t="s">
        <v>87</v>
      </c>
      <c r="B31" s="421">
        <v>1423067909</v>
      </c>
      <c r="D31" t="s">
        <v>20</v>
      </c>
      <c r="E31" s="16" t="s">
        <v>20</v>
      </c>
      <c r="K31" s="24"/>
    </row>
    <row r="32" spans="1:11" x14ac:dyDescent="0.3">
      <c r="A32" s="453" t="s">
        <v>103</v>
      </c>
      <c r="B32" s="421">
        <v>300136956</v>
      </c>
      <c r="D32" s="423" t="s">
        <v>45</v>
      </c>
      <c r="E32" s="31" t="s">
        <v>20</v>
      </c>
      <c r="K32" s="24"/>
    </row>
    <row r="33" spans="1:11" x14ac:dyDescent="0.3">
      <c r="A33" s="453" t="s">
        <v>104</v>
      </c>
      <c r="B33" s="421">
        <v>305218208</v>
      </c>
      <c r="D33" s="452" t="s">
        <v>412</v>
      </c>
      <c r="E33" s="29">
        <v>3644996075.7638054</v>
      </c>
      <c r="K33" s="24"/>
    </row>
    <row r="34" spans="1:11" x14ac:dyDescent="0.3">
      <c r="A34" s="453" t="s">
        <v>89</v>
      </c>
      <c r="B34" s="421">
        <v>239751103.28645813</v>
      </c>
      <c r="D34" s="452" t="s">
        <v>105</v>
      </c>
      <c r="E34" s="29">
        <v>560293805</v>
      </c>
      <c r="K34" s="24"/>
    </row>
    <row r="35" spans="1:11" x14ac:dyDescent="0.3">
      <c r="A35" s="453" t="s">
        <v>96</v>
      </c>
      <c r="B35" s="421">
        <v>41274331</v>
      </c>
      <c r="D35" s="452" t="s">
        <v>409</v>
      </c>
      <c r="E35" s="29">
        <v>4097570.3058437617</v>
      </c>
      <c r="K35" s="24"/>
    </row>
    <row r="36" spans="1:11" x14ac:dyDescent="0.3">
      <c r="A36" s="453" t="s">
        <v>106</v>
      </c>
      <c r="B36" s="421">
        <v>30157594</v>
      </c>
      <c r="D36" s="452" t="s">
        <v>107</v>
      </c>
      <c r="E36" s="29">
        <v>441816.30182955414</v>
      </c>
      <c r="K36" s="24"/>
    </row>
    <row r="37" spans="1:11" x14ac:dyDescent="0.3">
      <c r="A37" s="453" t="s">
        <v>409</v>
      </c>
      <c r="B37" s="421">
        <v>2202503</v>
      </c>
      <c r="D37" s="423" t="s">
        <v>54</v>
      </c>
      <c r="E37" s="31">
        <v>4209829267.371479</v>
      </c>
      <c r="K37" s="24"/>
    </row>
    <row r="38" spans="1:11" x14ac:dyDescent="0.3">
      <c r="A38" s="453" t="s">
        <v>108</v>
      </c>
      <c r="B38" s="421">
        <v>1127498</v>
      </c>
      <c r="D38" t="s">
        <v>20</v>
      </c>
      <c r="E38" s="16" t="s">
        <v>20</v>
      </c>
      <c r="K38" s="24"/>
    </row>
    <row r="39" spans="1:11" x14ac:dyDescent="0.3">
      <c r="A39" s="453" t="s">
        <v>94</v>
      </c>
      <c r="B39" s="421">
        <v>781739</v>
      </c>
      <c r="D39" s="423" t="s">
        <v>21</v>
      </c>
      <c r="E39" s="31" t="s">
        <v>20</v>
      </c>
      <c r="K39" s="24"/>
    </row>
    <row r="40" spans="1:11" x14ac:dyDescent="0.3">
      <c r="A40" s="453" t="s">
        <v>109</v>
      </c>
      <c r="B40" s="421">
        <v>72928</v>
      </c>
      <c r="D40" s="452" t="s">
        <v>91</v>
      </c>
      <c r="E40" s="29">
        <v>170422151</v>
      </c>
      <c r="K40" s="24"/>
    </row>
    <row r="41" spans="1:11" x14ac:dyDescent="0.3">
      <c r="A41" s="30" t="s">
        <v>82</v>
      </c>
      <c r="B41" s="422">
        <v>4640481755.286458</v>
      </c>
      <c r="D41" s="452" t="s">
        <v>110</v>
      </c>
      <c r="E41" s="29">
        <v>112969233</v>
      </c>
      <c r="K41" s="24"/>
    </row>
    <row r="42" spans="1:11" x14ac:dyDescent="0.3">
      <c r="A42" s="14" t="s">
        <v>20</v>
      </c>
      <c r="B42" s="15" t="s">
        <v>20</v>
      </c>
      <c r="D42" s="452" t="s">
        <v>95</v>
      </c>
      <c r="E42" s="29">
        <v>1749806</v>
      </c>
      <c r="K42" s="24"/>
    </row>
    <row r="43" spans="1:11" x14ac:dyDescent="0.3">
      <c r="A43" s="30" t="s">
        <v>55</v>
      </c>
      <c r="B43" s="422" t="s">
        <v>20</v>
      </c>
      <c r="D43" s="452" t="s">
        <v>109</v>
      </c>
      <c r="E43" s="29">
        <v>901859</v>
      </c>
      <c r="K43" s="24"/>
    </row>
    <row r="44" spans="1:11" x14ac:dyDescent="0.3">
      <c r="A44" s="453" t="s">
        <v>87</v>
      </c>
      <c r="B44" s="421">
        <v>677807573</v>
      </c>
      <c r="D44" s="452" t="s">
        <v>413</v>
      </c>
      <c r="E44" s="29">
        <v>450029.76420277462</v>
      </c>
      <c r="K44" s="24"/>
    </row>
    <row r="45" spans="1:11" x14ac:dyDescent="0.3">
      <c r="A45" s="453" t="s">
        <v>414</v>
      </c>
      <c r="B45" s="421">
        <v>199061680.29417229</v>
      </c>
      <c r="D45" s="423" t="s">
        <v>31</v>
      </c>
      <c r="E45" s="31">
        <v>286493078.76420271</v>
      </c>
      <c r="K45" s="24"/>
    </row>
    <row r="46" spans="1:11" x14ac:dyDescent="0.3">
      <c r="A46" s="453" t="s">
        <v>107</v>
      </c>
      <c r="B46" s="421">
        <v>14792089.369712157</v>
      </c>
      <c r="D46" t="s">
        <v>20</v>
      </c>
      <c r="E46" s="16" t="s">
        <v>20</v>
      </c>
      <c r="K46" s="24"/>
    </row>
    <row r="47" spans="1:11" ht="15" thickBot="1" x14ac:dyDescent="0.35">
      <c r="A47" s="424" t="s">
        <v>63</v>
      </c>
      <c r="B47" s="425">
        <v>891661342.66388452</v>
      </c>
      <c r="C47" s="426"/>
      <c r="D47" s="35" t="s">
        <v>86</v>
      </c>
      <c r="E47" s="36">
        <v>186742446533.8418</v>
      </c>
      <c r="K47" s="24"/>
    </row>
    <row r="48" spans="1:11" x14ac:dyDescent="0.3">
      <c r="I48" s="23"/>
      <c r="J48" s="33"/>
      <c r="K48" s="34"/>
    </row>
    <row r="49" spans="11:11" x14ac:dyDescent="0.3">
      <c r="K49" s="34"/>
    </row>
    <row r="50" spans="11:11" x14ac:dyDescent="0.3">
      <c r="K50" s="24"/>
    </row>
    <row r="51" spans="11:11" x14ac:dyDescent="0.3">
      <c r="K51" s="24"/>
    </row>
    <row r="52" spans="11:11" x14ac:dyDescent="0.3">
      <c r="K52" s="24"/>
    </row>
    <row r="53" spans="11:11" x14ac:dyDescent="0.3">
      <c r="K53" s="24"/>
    </row>
    <row r="54" spans="11:11" x14ac:dyDescent="0.3">
      <c r="K54" s="24"/>
    </row>
  </sheetData>
  <mergeCells count="1">
    <mergeCell ref="A6:E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1A3E9-D536-4659-BD8B-FD2FB82A06AC}">
  <sheetPr published="0"/>
  <dimension ref="A5:E16"/>
  <sheetViews>
    <sheetView showGridLines="0" zoomScale="85" zoomScaleNormal="85" workbookViewId="0"/>
  </sheetViews>
  <sheetFormatPr defaultRowHeight="14.4" x14ac:dyDescent="0.3"/>
  <cols>
    <col min="1" max="1" width="28.5546875" bestFit="1" customWidth="1"/>
    <col min="2" max="2" width="14.109375" bestFit="1" customWidth="1"/>
    <col min="3" max="3" width="1.44140625" customWidth="1"/>
    <col min="4" max="4" width="20.33203125" bestFit="1" customWidth="1"/>
    <col min="5" max="5" width="15.109375" bestFit="1" customWidth="1"/>
  </cols>
  <sheetData>
    <row r="5" spans="1:5" ht="15" thickBot="1" x14ac:dyDescent="0.35"/>
    <row r="6" spans="1:5" ht="15" thickBot="1" x14ac:dyDescent="0.35">
      <c r="A6" s="463" t="s">
        <v>377</v>
      </c>
      <c r="B6" s="464"/>
      <c r="C6" s="464"/>
      <c r="D6" s="464"/>
      <c r="E6" s="465"/>
    </row>
    <row r="7" spans="1:5" x14ac:dyDescent="0.3">
      <c r="A7" s="400" t="s">
        <v>381</v>
      </c>
      <c r="B7" s="406"/>
      <c r="D7" s="401" t="s">
        <v>386</v>
      </c>
      <c r="E7" s="403"/>
    </row>
    <row r="8" spans="1:5" x14ac:dyDescent="0.3">
      <c r="A8" s="398" t="s">
        <v>382</v>
      </c>
      <c r="B8" s="407">
        <v>5436543005.5934563</v>
      </c>
      <c r="D8" s="399" t="s">
        <v>378</v>
      </c>
      <c r="E8" s="404">
        <v>34928260552.886368</v>
      </c>
    </row>
    <row r="9" spans="1:5" x14ac:dyDescent="0.3">
      <c r="A9" s="400" t="s">
        <v>385</v>
      </c>
      <c r="B9" s="406">
        <v>5436543005.5934563</v>
      </c>
      <c r="D9" s="399" t="s">
        <v>380</v>
      </c>
      <c r="E9" s="404">
        <v>4694153211.7482157</v>
      </c>
    </row>
    <row r="10" spans="1:5" x14ac:dyDescent="0.3">
      <c r="A10" s="14"/>
      <c r="B10" s="15"/>
      <c r="D10" s="399" t="s">
        <v>392</v>
      </c>
      <c r="E10" s="404">
        <v>2758195774.7582412</v>
      </c>
    </row>
    <row r="11" spans="1:5" x14ac:dyDescent="0.3">
      <c r="A11" s="400" t="s">
        <v>383</v>
      </c>
      <c r="B11" s="406"/>
      <c r="D11" s="399" t="s">
        <v>393</v>
      </c>
      <c r="E11" s="404">
        <v>2505440920.9501276</v>
      </c>
    </row>
    <row r="12" spans="1:5" x14ac:dyDescent="0.3">
      <c r="A12" s="398" t="s">
        <v>392</v>
      </c>
      <c r="B12" s="407">
        <v>177882366.45448241</v>
      </c>
      <c r="D12" s="399" t="s">
        <v>379</v>
      </c>
      <c r="E12" s="404">
        <v>385276859.55232704</v>
      </c>
    </row>
    <row r="13" spans="1:5" x14ac:dyDescent="0.3">
      <c r="A13" s="398" t="s">
        <v>393</v>
      </c>
      <c r="B13" s="407">
        <v>25209138.367548991</v>
      </c>
      <c r="D13" s="401" t="s">
        <v>387</v>
      </c>
      <c r="E13" s="403">
        <v>45271327319.895279</v>
      </c>
    </row>
    <row r="14" spans="1:5" x14ac:dyDescent="0.3">
      <c r="A14" s="398" t="s">
        <v>380</v>
      </c>
      <c r="B14" s="407">
        <v>5590143.4116537692</v>
      </c>
      <c r="E14" s="397"/>
    </row>
    <row r="15" spans="1:5" ht="15" thickBot="1" x14ac:dyDescent="0.35">
      <c r="A15" s="408" t="s">
        <v>384</v>
      </c>
      <c r="B15" s="409">
        <v>208681648.23368517</v>
      </c>
      <c r="C15" s="20"/>
      <c r="D15" s="402" t="s">
        <v>86</v>
      </c>
      <c r="E15" s="405">
        <v>50919324903.977348</v>
      </c>
    </row>
    <row r="16" spans="1:5" x14ac:dyDescent="0.3">
      <c r="A16" s="14"/>
      <c r="B16" s="15"/>
    </row>
  </sheetData>
  <sortState xmlns:xlrd2="http://schemas.microsoft.com/office/spreadsheetml/2017/richdata2" ref="D9:E12">
    <sortCondition ref="D9:D12"/>
  </sortState>
  <mergeCells count="1">
    <mergeCell ref="A6:E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F1C82-495F-4ED1-8CB2-9CCE4242A3E1}">
  <dimension ref="A5:AT229"/>
  <sheetViews>
    <sheetView showGridLines="0" zoomScale="85" zoomScaleNormal="85" workbookViewId="0">
      <pane xSplit="1" ySplit="7" topLeftCell="B8" activePane="bottomRight" state="frozen"/>
      <selection pane="topRight"/>
      <selection pane="bottomLeft"/>
      <selection pane="bottomRight"/>
    </sheetView>
  </sheetViews>
  <sheetFormatPr defaultColWidth="9.109375" defaultRowHeight="14.4" x14ac:dyDescent="0.3"/>
  <cols>
    <col min="1" max="1" width="20.44140625" customWidth="1"/>
    <col min="2" max="2" width="21.6640625" customWidth="1"/>
    <col min="3" max="20" width="9.109375" bestFit="1" customWidth="1"/>
    <col min="21" max="31" width="9.5546875" bestFit="1" customWidth="1"/>
    <col min="32" max="32" width="9.5546875" customWidth="1"/>
    <col min="33" max="33" width="9.5546875" bestFit="1" customWidth="1"/>
    <col min="34" max="34" width="9.5546875" customWidth="1"/>
    <col min="35" max="35" width="9.5546875" style="3" bestFit="1" customWidth="1"/>
    <col min="36" max="36" width="9.5546875" style="3" customWidth="1"/>
    <col min="37" max="37" width="16.5546875" bestFit="1" customWidth="1"/>
    <col min="38" max="38" width="13.33203125" customWidth="1"/>
    <col min="39" max="40" width="9.109375" customWidth="1"/>
    <col min="41" max="41" width="12.109375" bestFit="1" customWidth="1"/>
    <col min="46" max="46" width="13.88671875" bestFit="1" customWidth="1"/>
  </cols>
  <sheetData>
    <row r="5" spans="1:46" ht="18.75" customHeight="1" x14ac:dyDescent="0.3">
      <c r="B5" s="1"/>
      <c r="C5" s="1"/>
      <c r="D5" s="1"/>
      <c r="E5" s="1"/>
      <c r="F5" s="1"/>
      <c r="G5" s="1"/>
      <c r="H5" s="1"/>
      <c r="I5" s="1"/>
      <c r="J5" s="1"/>
      <c r="K5" s="1"/>
      <c r="L5" s="1"/>
      <c r="M5" s="1"/>
      <c r="N5" s="1"/>
      <c r="O5" s="1"/>
      <c r="P5" s="1"/>
      <c r="Q5" s="1"/>
      <c r="R5" s="1"/>
      <c r="S5" s="1"/>
      <c r="T5" s="70"/>
      <c r="U5" s="1"/>
      <c r="V5" s="1"/>
      <c r="W5" s="1"/>
      <c r="X5" s="1"/>
      <c r="Y5" s="1"/>
      <c r="Z5" s="1"/>
      <c r="AA5" s="1"/>
      <c r="AB5" s="1"/>
      <c r="AC5" s="1"/>
      <c r="AD5" s="1"/>
      <c r="AE5" s="1"/>
      <c r="AF5" s="1"/>
      <c r="AG5" s="1"/>
      <c r="AH5" s="1"/>
      <c r="AI5" s="71"/>
      <c r="AJ5" s="71"/>
      <c r="AK5" s="1"/>
    </row>
    <row r="6" spans="1:46" ht="15" thickBot="1" x14ac:dyDescent="0.35">
      <c r="A6" s="23" t="s">
        <v>415</v>
      </c>
      <c r="B6" s="23"/>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71"/>
      <c r="AJ6" s="71"/>
      <c r="AK6" s="1"/>
    </row>
    <row r="7" spans="1:46" s="75" customFormat="1" ht="30.75" customHeight="1" x14ac:dyDescent="0.25">
      <c r="A7" s="72" t="s">
        <v>130</v>
      </c>
      <c r="B7" s="441" t="s">
        <v>131</v>
      </c>
      <c r="C7" s="73">
        <v>1990</v>
      </c>
      <c r="D7" s="73">
        <v>1991</v>
      </c>
      <c r="E7" s="73">
        <v>1992</v>
      </c>
      <c r="F7" s="73">
        <v>1993</v>
      </c>
      <c r="G7" s="73">
        <v>1994</v>
      </c>
      <c r="H7" s="73">
        <v>1995</v>
      </c>
      <c r="I7" s="73">
        <v>1996</v>
      </c>
      <c r="J7" s="73">
        <v>1997</v>
      </c>
      <c r="K7" s="73">
        <v>1998</v>
      </c>
      <c r="L7" s="73">
        <v>1999</v>
      </c>
      <c r="M7" s="73">
        <v>2000</v>
      </c>
      <c r="N7" s="73">
        <v>2001</v>
      </c>
      <c r="O7" s="73">
        <v>2002</v>
      </c>
      <c r="P7" s="73">
        <v>2003</v>
      </c>
      <c r="Q7" s="73">
        <v>2004</v>
      </c>
      <c r="R7" s="73">
        <v>2005</v>
      </c>
      <c r="S7" s="73">
        <v>2006</v>
      </c>
      <c r="T7" s="73">
        <v>2007</v>
      </c>
      <c r="U7" s="73">
        <v>2008</v>
      </c>
      <c r="V7" s="73">
        <v>2009</v>
      </c>
      <c r="W7" s="73">
        <v>2010</v>
      </c>
      <c r="X7" s="73">
        <v>2011</v>
      </c>
      <c r="Y7" s="73">
        <v>2012</v>
      </c>
      <c r="Z7" s="73">
        <v>2013</v>
      </c>
      <c r="AA7" s="73">
        <v>2014</v>
      </c>
      <c r="AB7" s="73">
        <v>2015</v>
      </c>
      <c r="AC7" s="73">
        <v>2016</v>
      </c>
      <c r="AD7" s="73">
        <v>2017</v>
      </c>
      <c r="AE7" s="73">
        <v>2018</v>
      </c>
      <c r="AF7" s="73">
        <v>2019</v>
      </c>
      <c r="AG7" s="73">
        <v>2020</v>
      </c>
      <c r="AH7" s="73">
        <v>2021</v>
      </c>
      <c r="AI7" s="73">
        <v>2022</v>
      </c>
      <c r="AJ7" s="73">
        <v>2023</v>
      </c>
      <c r="AK7" s="74" t="s">
        <v>115</v>
      </c>
    </row>
    <row r="8" spans="1:46" x14ac:dyDescent="0.3">
      <c r="A8" s="76" t="s">
        <v>34</v>
      </c>
      <c r="B8" s="431">
        <v>16091.545125539798</v>
      </c>
      <c r="C8" s="432">
        <v>0</v>
      </c>
      <c r="D8" s="432">
        <v>0</v>
      </c>
      <c r="E8" s="432">
        <v>0</v>
      </c>
      <c r="F8" s="432">
        <v>0</v>
      </c>
      <c r="G8" s="432">
        <v>0</v>
      </c>
      <c r="H8" s="432">
        <v>0</v>
      </c>
      <c r="I8" s="432">
        <v>0</v>
      </c>
      <c r="J8" s="432">
        <v>0</v>
      </c>
      <c r="K8" s="432">
        <v>0</v>
      </c>
      <c r="L8" s="432">
        <v>0</v>
      </c>
      <c r="M8" s="432">
        <v>0</v>
      </c>
      <c r="N8" s="432">
        <v>0</v>
      </c>
      <c r="O8" s="432">
        <v>0</v>
      </c>
      <c r="P8" s="432">
        <v>0</v>
      </c>
      <c r="Q8" s="432">
        <v>0</v>
      </c>
      <c r="R8" s="432">
        <v>40303.399000000005</v>
      </c>
      <c r="S8" s="432">
        <v>74957.430000000008</v>
      </c>
      <c r="T8" s="432">
        <v>70027.626000000004</v>
      </c>
      <c r="U8" s="432">
        <v>79015.233999999997</v>
      </c>
      <c r="V8" s="432">
        <v>75934.035000000003</v>
      </c>
      <c r="W8" s="432">
        <v>60425.025000000001</v>
      </c>
      <c r="X8" s="432">
        <v>74473.665999999997</v>
      </c>
      <c r="Y8" s="432">
        <v>70727.33</v>
      </c>
      <c r="Z8" s="432">
        <v>100456.545</v>
      </c>
      <c r="AA8" s="432">
        <v>88600.334999999992</v>
      </c>
      <c r="AB8" s="432">
        <v>80631.349000000017</v>
      </c>
      <c r="AC8" s="432">
        <v>68516.398000000001</v>
      </c>
      <c r="AD8" s="432">
        <v>48872.613000000005</v>
      </c>
      <c r="AE8" s="432">
        <v>565.89099999999996</v>
      </c>
      <c r="AF8" s="432">
        <v>0</v>
      </c>
      <c r="AG8" s="432">
        <v>0</v>
      </c>
      <c r="AH8" s="432">
        <v>0</v>
      </c>
      <c r="AI8" s="432">
        <v>0</v>
      </c>
      <c r="AJ8" s="433">
        <v>0</v>
      </c>
      <c r="AK8" s="77">
        <f>SUM($B8:AJ8)</f>
        <v>949598.42112553981</v>
      </c>
      <c r="AM8" s="75"/>
    </row>
    <row r="9" spans="1:46" x14ac:dyDescent="0.3">
      <c r="A9" s="76" t="s">
        <v>132</v>
      </c>
      <c r="B9" s="434">
        <v>1977855.2878702015</v>
      </c>
      <c r="C9" s="428">
        <v>431837.35051466379</v>
      </c>
      <c r="D9" s="428">
        <v>331280</v>
      </c>
      <c r="E9" s="428">
        <v>377326</v>
      </c>
      <c r="F9" s="428">
        <v>368879.51</v>
      </c>
      <c r="G9" s="428">
        <v>330246.38</v>
      </c>
      <c r="H9" s="428">
        <v>288696.33333333337</v>
      </c>
      <c r="I9" s="428">
        <v>317056</v>
      </c>
      <c r="J9" s="428">
        <v>411822</v>
      </c>
      <c r="K9" s="428">
        <v>452776.97</v>
      </c>
      <c r="L9" s="428">
        <v>315523</v>
      </c>
      <c r="M9" s="428">
        <v>244855.82800000001</v>
      </c>
      <c r="N9" s="428">
        <v>284727.23</v>
      </c>
      <c r="O9" s="428">
        <v>271869.93300000002</v>
      </c>
      <c r="P9" s="428">
        <v>303776.11099999998</v>
      </c>
      <c r="Q9" s="428">
        <v>88709.48</v>
      </c>
      <c r="R9" s="428">
        <v>69208.06</v>
      </c>
      <c r="S9" s="428">
        <v>6907.74</v>
      </c>
      <c r="T9" s="428">
        <v>9885.0910000000003</v>
      </c>
      <c r="U9" s="428">
        <v>16741.477000000003</v>
      </c>
      <c r="V9" s="428">
        <v>706.06400000000008</v>
      </c>
      <c r="W9" s="428">
        <v>9347</v>
      </c>
      <c r="X9" s="428">
        <v>74995.3</v>
      </c>
      <c r="Y9" s="428">
        <v>74769.108000000007</v>
      </c>
      <c r="Z9" s="428">
        <v>61557.226999999999</v>
      </c>
      <c r="AA9" s="428">
        <v>1275.7479999999998</v>
      </c>
      <c r="AB9" s="428">
        <v>25597.782000000003</v>
      </c>
      <c r="AC9" s="428">
        <v>46901.341999999997</v>
      </c>
      <c r="AD9" s="428">
        <v>52158.267999999996</v>
      </c>
      <c r="AE9" s="428">
        <v>49825.09</v>
      </c>
      <c r="AF9" s="428">
        <v>6403.9490000000005</v>
      </c>
      <c r="AG9" s="428">
        <v>10779.597999999998</v>
      </c>
      <c r="AH9" s="428">
        <v>75361.539000000004</v>
      </c>
      <c r="AI9" s="428">
        <v>66189.748000000007</v>
      </c>
      <c r="AJ9" s="435">
        <v>123724.48699999999</v>
      </c>
      <c r="AK9" s="78">
        <f>SUM($B9:AJ9)</f>
        <v>7579572.0317181963</v>
      </c>
    </row>
    <row r="10" spans="1:46" x14ac:dyDescent="0.3">
      <c r="A10" s="76" t="s">
        <v>133</v>
      </c>
      <c r="B10" s="436" t="s">
        <v>134</v>
      </c>
      <c r="C10" s="427" t="s">
        <v>134</v>
      </c>
      <c r="D10" s="427" t="s">
        <v>134</v>
      </c>
      <c r="E10" s="427" t="s">
        <v>134</v>
      </c>
      <c r="F10" s="427" t="s">
        <v>134</v>
      </c>
      <c r="G10" s="427" t="s">
        <v>134</v>
      </c>
      <c r="H10" s="427" t="s">
        <v>134</v>
      </c>
      <c r="I10" s="427" t="s">
        <v>134</v>
      </c>
      <c r="J10" s="427" t="s">
        <v>134</v>
      </c>
      <c r="K10" s="427" t="s">
        <v>134</v>
      </c>
      <c r="L10" s="427" t="s">
        <v>134</v>
      </c>
      <c r="M10" s="427" t="s">
        <v>134</v>
      </c>
      <c r="N10" s="427" t="s">
        <v>134</v>
      </c>
      <c r="O10" s="427" t="s">
        <v>134</v>
      </c>
      <c r="P10" s="427" t="s">
        <v>134</v>
      </c>
      <c r="Q10" s="427" t="s">
        <v>134</v>
      </c>
      <c r="R10" s="427">
        <v>0</v>
      </c>
      <c r="S10" s="427">
        <v>0</v>
      </c>
      <c r="T10" s="427">
        <v>0</v>
      </c>
      <c r="U10" s="427">
        <v>0</v>
      </c>
      <c r="V10" s="427">
        <v>0</v>
      </c>
      <c r="W10" s="427">
        <v>0</v>
      </c>
      <c r="X10" s="427">
        <v>0</v>
      </c>
      <c r="Y10" s="427">
        <v>0</v>
      </c>
      <c r="Z10" s="427">
        <v>0</v>
      </c>
      <c r="AA10" s="427">
        <v>0</v>
      </c>
      <c r="AB10" s="427">
        <v>0</v>
      </c>
      <c r="AC10" s="427">
        <v>0</v>
      </c>
      <c r="AD10" s="427">
        <v>0</v>
      </c>
      <c r="AE10" s="427">
        <v>0</v>
      </c>
      <c r="AF10" s="427">
        <v>0</v>
      </c>
      <c r="AG10" s="427">
        <v>0</v>
      </c>
      <c r="AH10" s="427">
        <v>0</v>
      </c>
      <c r="AI10" s="427">
        <v>0</v>
      </c>
      <c r="AJ10" s="437">
        <v>0</v>
      </c>
      <c r="AK10" s="77">
        <f>SUM($B10:AJ10)</f>
        <v>0</v>
      </c>
    </row>
    <row r="11" spans="1:46" x14ac:dyDescent="0.3">
      <c r="A11" s="76" t="s">
        <v>37</v>
      </c>
      <c r="B11" s="434">
        <v>3213516.9884779765</v>
      </c>
      <c r="C11" s="428">
        <v>644493.86634359986</v>
      </c>
      <c r="D11" s="428">
        <v>515564</v>
      </c>
      <c r="E11" s="428">
        <v>551705</v>
      </c>
      <c r="F11" s="428">
        <v>580416</v>
      </c>
      <c r="G11" s="428">
        <v>685049</v>
      </c>
      <c r="H11" s="428">
        <v>728244</v>
      </c>
      <c r="I11" s="428">
        <v>968155</v>
      </c>
      <c r="J11" s="428">
        <v>1071738.3333333335</v>
      </c>
      <c r="K11" s="428">
        <v>763794.10900000005</v>
      </c>
      <c r="L11" s="428">
        <v>573344.81999999995</v>
      </c>
      <c r="M11" s="428">
        <v>597815</v>
      </c>
      <c r="N11" s="428">
        <v>628892.07499999995</v>
      </c>
      <c r="O11" s="428">
        <v>704657.74309999996</v>
      </c>
      <c r="P11" s="428">
        <v>786061</v>
      </c>
      <c r="Q11" s="428">
        <v>638915</v>
      </c>
      <c r="R11" s="428">
        <v>759135.63800000004</v>
      </c>
      <c r="S11" s="428">
        <v>742532.32300000009</v>
      </c>
      <c r="T11" s="428">
        <v>709937.26300000015</v>
      </c>
      <c r="U11" s="428">
        <v>681816.35600000003</v>
      </c>
      <c r="V11" s="428">
        <v>957412.87699999998</v>
      </c>
      <c r="W11" s="428">
        <v>1178963.3609999998</v>
      </c>
      <c r="X11" s="428">
        <v>1046035.6610000001</v>
      </c>
      <c r="Y11" s="428">
        <v>1024130.0989999999</v>
      </c>
      <c r="Z11" s="428">
        <v>963409.2300000001</v>
      </c>
      <c r="AA11" s="428">
        <v>1022344.4390000001</v>
      </c>
      <c r="AB11" s="428">
        <v>1024691.0119999999</v>
      </c>
      <c r="AC11" s="428">
        <v>997029.17299999995</v>
      </c>
      <c r="AD11" s="428">
        <v>969061.83500000008</v>
      </c>
      <c r="AE11" s="428">
        <v>988962.29900000012</v>
      </c>
      <c r="AF11" s="428">
        <v>1076330.2070000004</v>
      </c>
      <c r="AG11" s="428">
        <v>1039654.5049999998</v>
      </c>
      <c r="AH11" s="428">
        <v>907318.54500000016</v>
      </c>
      <c r="AI11" s="428">
        <v>901344.43099999987</v>
      </c>
      <c r="AJ11" s="435">
        <v>876518.76400000008</v>
      </c>
      <c r="AK11" s="78">
        <f>SUM($B11:AJ11)</f>
        <v>31518989.953254908</v>
      </c>
    </row>
    <row r="12" spans="1:46" x14ac:dyDescent="0.3">
      <c r="A12" s="76" t="s">
        <v>48</v>
      </c>
      <c r="B12" s="436">
        <v>4715372.5638515139</v>
      </c>
      <c r="C12" s="427">
        <v>89282.623308199996</v>
      </c>
      <c r="D12" s="427">
        <v>57499</v>
      </c>
      <c r="E12" s="427">
        <v>49377</v>
      </c>
      <c r="F12" s="427">
        <v>74419</v>
      </c>
      <c r="G12" s="427">
        <v>89244</v>
      </c>
      <c r="H12" s="427">
        <v>107090</v>
      </c>
      <c r="I12" s="427">
        <v>144084</v>
      </c>
      <c r="J12" s="427">
        <v>145969</v>
      </c>
      <c r="K12" s="427">
        <v>116908</v>
      </c>
      <c r="L12" s="427">
        <v>111629</v>
      </c>
      <c r="M12" s="427">
        <v>109612</v>
      </c>
      <c r="N12" s="427">
        <v>128495</v>
      </c>
      <c r="O12" s="427">
        <v>131153.67000000001</v>
      </c>
      <c r="P12" s="427">
        <v>129715.77</v>
      </c>
      <c r="Q12" s="427">
        <v>133571</v>
      </c>
      <c r="R12" s="427">
        <v>88493.615000000005</v>
      </c>
      <c r="S12" s="427">
        <v>71403.292000000001</v>
      </c>
      <c r="T12" s="427">
        <v>81676.203999999998</v>
      </c>
      <c r="U12" s="427">
        <v>79803.281000000017</v>
      </c>
      <c r="V12" s="427">
        <v>73086.7</v>
      </c>
      <c r="W12" s="427">
        <v>52846.078999999998</v>
      </c>
      <c r="X12" s="427">
        <v>49820.250000000007</v>
      </c>
      <c r="Y12" s="427">
        <v>18772.785</v>
      </c>
      <c r="Z12" s="427">
        <v>16351.675000000003</v>
      </c>
      <c r="AA12" s="427">
        <v>23621.946</v>
      </c>
      <c r="AB12" s="427">
        <v>19133.613999999998</v>
      </c>
      <c r="AC12" s="427">
        <v>7017.3770000000004</v>
      </c>
      <c r="AD12" s="427">
        <v>22733.147000000001</v>
      </c>
      <c r="AE12" s="427">
        <v>14926.344000000001</v>
      </c>
      <c r="AF12" s="427">
        <v>0</v>
      </c>
      <c r="AG12" s="427">
        <v>0</v>
      </c>
      <c r="AH12" s="427">
        <v>210.09700000000004</v>
      </c>
      <c r="AI12" s="427">
        <v>6929.0209999999997</v>
      </c>
      <c r="AJ12" s="437">
        <v>57079.000000000007</v>
      </c>
      <c r="AK12" s="77">
        <f>SUM($B12:AJ12)</f>
        <v>7017326.0541597148</v>
      </c>
    </row>
    <row r="13" spans="1:46" x14ac:dyDescent="0.3">
      <c r="A13" s="76" t="s">
        <v>135</v>
      </c>
      <c r="B13" s="434">
        <v>43818169.688666008</v>
      </c>
      <c r="C13" s="428">
        <v>860739.7879752001</v>
      </c>
      <c r="D13" s="428">
        <v>866120</v>
      </c>
      <c r="E13" s="428">
        <v>1035071</v>
      </c>
      <c r="F13" s="428">
        <v>1059577</v>
      </c>
      <c r="G13" s="428">
        <v>1104361.3333333333</v>
      </c>
      <c r="H13" s="428">
        <v>958477</v>
      </c>
      <c r="I13" s="428">
        <v>1061930</v>
      </c>
      <c r="J13" s="428">
        <v>1114679</v>
      </c>
      <c r="K13" s="428">
        <v>1108776</v>
      </c>
      <c r="L13" s="428">
        <v>1125368</v>
      </c>
      <c r="M13" s="428">
        <v>1062720</v>
      </c>
      <c r="N13" s="428">
        <v>937598.21009396785</v>
      </c>
      <c r="O13" s="428">
        <v>945126.93800000008</v>
      </c>
      <c r="P13" s="428">
        <v>1003704</v>
      </c>
      <c r="Q13" s="428">
        <v>1192062</v>
      </c>
      <c r="R13" s="428">
        <v>910775.29599999997</v>
      </c>
      <c r="S13" s="428">
        <v>776281.42300000007</v>
      </c>
      <c r="T13" s="428">
        <v>657953.91999999993</v>
      </c>
      <c r="U13" s="428">
        <v>653918.41</v>
      </c>
      <c r="V13" s="428">
        <v>779024.61100000003</v>
      </c>
      <c r="W13" s="428">
        <v>911400.11200000008</v>
      </c>
      <c r="X13" s="428">
        <v>970626.505</v>
      </c>
      <c r="Y13" s="428">
        <v>899619.24699999986</v>
      </c>
      <c r="Z13" s="428">
        <v>845474.66499999992</v>
      </c>
      <c r="AA13" s="428">
        <v>808922.65</v>
      </c>
      <c r="AB13" s="428">
        <v>745578.397</v>
      </c>
      <c r="AC13" s="428">
        <v>927708.83900000004</v>
      </c>
      <c r="AD13" s="428">
        <v>923625.63600000017</v>
      </c>
      <c r="AE13" s="428">
        <v>811952.34499999986</v>
      </c>
      <c r="AF13" s="428">
        <v>570680.06599999999</v>
      </c>
      <c r="AG13" s="428">
        <v>563916.72200000007</v>
      </c>
      <c r="AH13" s="428">
        <v>602207.63299999991</v>
      </c>
      <c r="AI13" s="428">
        <v>519713.39199999988</v>
      </c>
      <c r="AJ13" s="435">
        <v>470059.51800000004</v>
      </c>
      <c r="AK13" s="78">
        <f>SUM($B13:AJ13)</f>
        <v>73603919.345068544</v>
      </c>
    </row>
    <row r="14" spans="1:46" x14ac:dyDescent="0.3">
      <c r="A14" s="76" t="s">
        <v>136</v>
      </c>
      <c r="B14" s="436">
        <v>4990730.2373176888</v>
      </c>
      <c r="C14" s="427">
        <v>525664.70691000007</v>
      </c>
      <c r="D14" s="427">
        <v>629017</v>
      </c>
      <c r="E14" s="427">
        <v>540341</v>
      </c>
      <c r="F14" s="427">
        <v>499632</v>
      </c>
      <c r="G14" s="427">
        <v>519432</v>
      </c>
      <c r="H14" s="427">
        <v>663521</v>
      </c>
      <c r="I14" s="427">
        <v>1197542</v>
      </c>
      <c r="J14" s="427">
        <v>1145193</v>
      </c>
      <c r="K14" s="427">
        <v>1291156.83</v>
      </c>
      <c r="L14" s="427">
        <v>1189707</v>
      </c>
      <c r="M14" s="427">
        <v>1095356.9949999999</v>
      </c>
      <c r="N14" s="427">
        <v>1234636.3048</v>
      </c>
      <c r="O14" s="427">
        <v>1076479.808</v>
      </c>
      <c r="P14" s="427">
        <v>948995</v>
      </c>
      <c r="Q14" s="427">
        <v>850412</v>
      </c>
      <c r="R14" s="427">
        <v>991287.47599999991</v>
      </c>
      <c r="S14" s="427">
        <v>883224.94300000009</v>
      </c>
      <c r="T14" s="427">
        <v>832103.79600000009</v>
      </c>
      <c r="U14" s="427">
        <v>721533.20399999991</v>
      </c>
      <c r="V14" s="427">
        <v>762936.94799999997</v>
      </c>
      <c r="W14" s="427">
        <v>702795.0560000001</v>
      </c>
      <c r="X14" s="427">
        <v>731827.58299999987</v>
      </c>
      <c r="Y14" s="427">
        <v>740052.44000000006</v>
      </c>
      <c r="Z14" s="427">
        <v>642955.70799999998</v>
      </c>
      <c r="AA14" s="427">
        <v>519221.34700000001</v>
      </c>
      <c r="AB14" s="427">
        <v>486445.489</v>
      </c>
      <c r="AC14" s="427">
        <v>581575.65500000003</v>
      </c>
      <c r="AD14" s="427">
        <v>751145.59400000004</v>
      </c>
      <c r="AE14" s="427">
        <v>789976.71100000013</v>
      </c>
      <c r="AF14" s="427">
        <v>807616.71600000013</v>
      </c>
      <c r="AG14" s="427">
        <v>728288.42500000005</v>
      </c>
      <c r="AH14" s="427">
        <v>691948.201</v>
      </c>
      <c r="AI14" s="427">
        <v>781187.58299999998</v>
      </c>
      <c r="AJ14" s="437">
        <v>820632.15300000005</v>
      </c>
      <c r="AK14" s="77">
        <f>SUM($B14:AJ14)</f>
        <v>32364571.910027694</v>
      </c>
      <c r="AQ14" s="79"/>
      <c r="AR14" s="80"/>
      <c r="AS14" s="80"/>
      <c r="AT14" s="80"/>
    </row>
    <row r="15" spans="1:46" x14ac:dyDescent="0.3">
      <c r="A15" s="76" t="s">
        <v>126</v>
      </c>
      <c r="B15" s="434">
        <v>8736.0330168986002</v>
      </c>
      <c r="C15" s="428">
        <v>0</v>
      </c>
      <c r="D15" s="428">
        <v>0</v>
      </c>
      <c r="E15" s="428">
        <v>0</v>
      </c>
      <c r="F15" s="428">
        <v>0</v>
      </c>
      <c r="G15" s="428">
        <v>0</v>
      </c>
      <c r="H15" s="428">
        <v>0</v>
      </c>
      <c r="I15" s="428">
        <v>0</v>
      </c>
      <c r="J15" s="428">
        <v>0</v>
      </c>
      <c r="K15" s="428">
        <v>0</v>
      </c>
      <c r="L15" s="428">
        <v>0</v>
      </c>
      <c r="M15" s="428">
        <v>0</v>
      </c>
      <c r="N15" s="428">
        <v>0</v>
      </c>
      <c r="O15" s="428">
        <v>0</v>
      </c>
      <c r="P15" s="428">
        <v>0</v>
      </c>
      <c r="Q15" s="428">
        <v>0</v>
      </c>
      <c r="R15" s="428">
        <v>0</v>
      </c>
      <c r="S15" s="428">
        <v>0</v>
      </c>
      <c r="T15" s="428">
        <v>0</v>
      </c>
      <c r="U15" s="428">
        <v>0</v>
      </c>
      <c r="V15" s="428">
        <v>0</v>
      </c>
      <c r="W15" s="428">
        <v>0</v>
      </c>
      <c r="X15" s="428">
        <v>0</v>
      </c>
      <c r="Y15" s="428">
        <v>0</v>
      </c>
      <c r="Z15" s="428">
        <v>0</v>
      </c>
      <c r="AA15" s="428">
        <v>0</v>
      </c>
      <c r="AB15" s="428">
        <v>0</v>
      </c>
      <c r="AC15" s="428">
        <v>0</v>
      </c>
      <c r="AD15" s="428">
        <v>0</v>
      </c>
      <c r="AE15" s="428">
        <v>0</v>
      </c>
      <c r="AF15" s="428">
        <v>0</v>
      </c>
      <c r="AG15" s="428">
        <v>0</v>
      </c>
      <c r="AH15" s="428">
        <v>0</v>
      </c>
      <c r="AI15" s="428">
        <v>0</v>
      </c>
      <c r="AJ15" s="435">
        <v>0</v>
      </c>
      <c r="AK15" s="78">
        <f>SUM($B15:AJ15)</f>
        <v>8736.0330168986002</v>
      </c>
      <c r="AQ15" s="79"/>
      <c r="AR15" s="80"/>
      <c r="AS15" s="80"/>
      <c r="AT15" s="80"/>
    </row>
    <row r="16" spans="1:46" x14ac:dyDescent="0.3">
      <c r="A16" s="76" t="s">
        <v>137</v>
      </c>
      <c r="B16" s="436" t="s">
        <v>134</v>
      </c>
      <c r="C16" s="427" t="s">
        <v>134</v>
      </c>
      <c r="D16" s="427" t="s">
        <v>134</v>
      </c>
      <c r="E16" s="427" t="s">
        <v>134</v>
      </c>
      <c r="F16" s="427" t="s">
        <v>134</v>
      </c>
      <c r="G16" s="427" t="s">
        <v>134</v>
      </c>
      <c r="H16" s="427" t="s">
        <v>134</v>
      </c>
      <c r="I16" s="427" t="s">
        <v>134</v>
      </c>
      <c r="J16" s="427" t="s">
        <v>134</v>
      </c>
      <c r="K16" s="427" t="s">
        <v>134</v>
      </c>
      <c r="L16" s="427" t="s">
        <v>134</v>
      </c>
      <c r="M16" s="427" t="s">
        <v>134</v>
      </c>
      <c r="N16" s="427" t="s">
        <v>134</v>
      </c>
      <c r="O16" s="427" t="s">
        <v>134</v>
      </c>
      <c r="P16" s="427" t="s">
        <v>134</v>
      </c>
      <c r="Q16" s="427" t="s">
        <v>134</v>
      </c>
      <c r="R16" s="427">
        <v>0</v>
      </c>
      <c r="S16" s="427">
        <v>0</v>
      </c>
      <c r="T16" s="427">
        <v>0</v>
      </c>
      <c r="U16" s="427">
        <v>0</v>
      </c>
      <c r="V16" s="427">
        <v>0</v>
      </c>
      <c r="W16" s="427">
        <v>0</v>
      </c>
      <c r="X16" s="427">
        <v>0</v>
      </c>
      <c r="Y16" s="427">
        <v>0</v>
      </c>
      <c r="Z16" s="427">
        <v>0</v>
      </c>
      <c r="AA16" s="427">
        <v>0</v>
      </c>
      <c r="AB16" s="427">
        <v>0</v>
      </c>
      <c r="AC16" s="427">
        <v>0</v>
      </c>
      <c r="AD16" s="427">
        <v>0</v>
      </c>
      <c r="AE16" s="427">
        <v>0</v>
      </c>
      <c r="AF16" s="427">
        <v>0</v>
      </c>
      <c r="AG16" s="427">
        <v>0</v>
      </c>
      <c r="AH16" s="427">
        <v>0</v>
      </c>
      <c r="AI16" s="427">
        <v>0</v>
      </c>
      <c r="AJ16" s="437">
        <v>0</v>
      </c>
      <c r="AK16" s="77">
        <f>SUM($B16:AJ16)</f>
        <v>0</v>
      </c>
      <c r="AQ16" s="79"/>
      <c r="AR16" s="80"/>
      <c r="AS16" s="80"/>
      <c r="AT16" s="80"/>
    </row>
    <row r="17" spans="1:46" x14ac:dyDescent="0.3">
      <c r="A17" s="76" t="s">
        <v>124</v>
      </c>
      <c r="B17" s="434">
        <v>34672.104600611798</v>
      </c>
      <c r="C17" s="428">
        <v>0</v>
      </c>
      <c r="D17" s="428">
        <v>0</v>
      </c>
      <c r="E17" s="428">
        <v>0</v>
      </c>
      <c r="F17" s="428">
        <v>0</v>
      </c>
      <c r="G17" s="428">
        <v>0</v>
      </c>
      <c r="H17" s="428">
        <v>17467</v>
      </c>
      <c r="I17" s="428">
        <v>43500</v>
      </c>
      <c r="J17" s="428">
        <v>12107</v>
      </c>
      <c r="K17" s="428">
        <v>0</v>
      </c>
      <c r="L17" s="428">
        <v>0</v>
      </c>
      <c r="M17" s="428">
        <v>0</v>
      </c>
      <c r="N17" s="428">
        <v>0</v>
      </c>
      <c r="O17" s="428">
        <v>1557</v>
      </c>
      <c r="P17" s="428">
        <v>2193.75</v>
      </c>
      <c r="Q17" s="428">
        <v>0</v>
      </c>
      <c r="R17" s="428">
        <v>0</v>
      </c>
      <c r="S17" s="428">
        <v>2000.2860000000001</v>
      </c>
      <c r="T17" s="428">
        <v>18445.830999999998</v>
      </c>
      <c r="U17" s="428">
        <v>21753.841</v>
      </c>
      <c r="V17" s="428">
        <v>37109.025999999998</v>
      </c>
      <c r="W17" s="428">
        <v>41668.634000000005</v>
      </c>
      <c r="X17" s="428">
        <v>41740.734000000004</v>
      </c>
      <c r="Y17" s="428">
        <v>41981.820000000007</v>
      </c>
      <c r="Z17" s="428">
        <v>11348.371000000001</v>
      </c>
      <c r="AA17" s="428">
        <v>847.13800000000015</v>
      </c>
      <c r="AB17" s="428">
        <v>3880.9589999999998</v>
      </c>
      <c r="AC17" s="428">
        <v>28330.417000000001</v>
      </c>
      <c r="AD17" s="428">
        <v>49070.588000000003</v>
      </c>
      <c r="AE17" s="428">
        <v>46626.123000000007</v>
      </c>
      <c r="AF17" s="428">
        <v>41932.323000000004</v>
      </c>
      <c r="AG17" s="428">
        <v>36190.498000000007</v>
      </c>
      <c r="AH17" s="428">
        <v>35115.059000000001</v>
      </c>
      <c r="AI17" s="428">
        <v>25969.974999999999</v>
      </c>
      <c r="AJ17" s="435">
        <v>10305.293</v>
      </c>
      <c r="AK17" s="78">
        <f>SUM($B17:AJ17)</f>
        <v>605813.77060061181</v>
      </c>
      <c r="AQ17" s="79"/>
      <c r="AR17" s="80"/>
      <c r="AS17" s="80"/>
      <c r="AT17" s="80"/>
    </row>
    <row r="18" spans="1:46" x14ac:dyDescent="0.3">
      <c r="A18" s="76" t="s">
        <v>138</v>
      </c>
      <c r="B18" s="436">
        <v>6469239.2265401706</v>
      </c>
      <c r="C18" s="427">
        <v>710049.23866100004</v>
      </c>
      <c r="D18" s="427">
        <v>778216</v>
      </c>
      <c r="E18" s="427">
        <v>700927</v>
      </c>
      <c r="F18" s="427">
        <v>689470</v>
      </c>
      <c r="G18" s="427">
        <v>741531.33333333337</v>
      </c>
      <c r="H18" s="427">
        <v>594588</v>
      </c>
      <c r="I18" s="427">
        <v>739969</v>
      </c>
      <c r="J18" s="427">
        <v>1152497</v>
      </c>
      <c r="K18" s="427">
        <v>1260255.8</v>
      </c>
      <c r="L18" s="427">
        <v>1169422.3</v>
      </c>
      <c r="M18" s="427">
        <v>1090947.335</v>
      </c>
      <c r="N18" s="427">
        <v>1082232.324</v>
      </c>
      <c r="O18" s="427">
        <v>1245820.6850000001</v>
      </c>
      <c r="P18" s="427">
        <v>1215943</v>
      </c>
      <c r="Q18" s="427">
        <v>1056223</v>
      </c>
      <c r="R18" s="427">
        <v>948026.94699999993</v>
      </c>
      <c r="S18" s="427">
        <v>915344.6590000001</v>
      </c>
      <c r="T18" s="427">
        <v>920467.84000000008</v>
      </c>
      <c r="U18" s="427">
        <v>712975.53299999982</v>
      </c>
      <c r="V18" s="427">
        <v>741780.64899999998</v>
      </c>
      <c r="W18" s="427">
        <v>899023.18999999971</v>
      </c>
      <c r="X18" s="427">
        <v>908517.17000000016</v>
      </c>
      <c r="Y18" s="427">
        <v>1088654.4680000001</v>
      </c>
      <c r="Z18" s="427">
        <v>1288232.5250000001</v>
      </c>
      <c r="AA18" s="427">
        <v>1748255.024</v>
      </c>
      <c r="AB18" s="427">
        <v>1701257.273</v>
      </c>
      <c r="AC18" s="427">
        <v>1597549.848</v>
      </c>
      <c r="AD18" s="427">
        <v>1725760.031</v>
      </c>
      <c r="AE18" s="427">
        <v>1892152.5540000002</v>
      </c>
      <c r="AF18" s="427">
        <v>1961606.5140000007</v>
      </c>
      <c r="AG18" s="427">
        <v>1960356.7169999995</v>
      </c>
      <c r="AH18" s="427">
        <v>1864613.0589999999</v>
      </c>
      <c r="AI18" s="427">
        <v>2001079.9669999999</v>
      </c>
      <c r="AJ18" s="437">
        <v>1973795.0450000002</v>
      </c>
      <c r="AK18" s="77">
        <f>SUM($B18:AJ18)</f>
        <v>47546780.255534507</v>
      </c>
      <c r="AQ18" s="79"/>
      <c r="AR18" s="80"/>
      <c r="AS18" s="80"/>
      <c r="AT18" s="80"/>
    </row>
    <row r="19" spans="1:46" x14ac:dyDescent="0.3">
      <c r="A19" s="76" t="s">
        <v>81</v>
      </c>
      <c r="B19" s="434">
        <v>8116040.7844284074</v>
      </c>
      <c r="C19" s="428">
        <v>701497.14006539993</v>
      </c>
      <c r="D19" s="428">
        <v>722661</v>
      </c>
      <c r="E19" s="428">
        <v>715058</v>
      </c>
      <c r="F19" s="428">
        <v>628604</v>
      </c>
      <c r="G19" s="428">
        <v>616243</v>
      </c>
      <c r="H19" s="428">
        <v>614987</v>
      </c>
      <c r="I19" s="428">
        <v>556628</v>
      </c>
      <c r="J19" s="428">
        <v>462003</v>
      </c>
      <c r="K19" s="428">
        <v>437194</v>
      </c>
      <c r="L19" s="428">
        <v>389423</v>
      </c>
      <c r="M19" s="428">
        <v>457125.93500000006</v>
      </c>
      <c r="N19" s="428">
        <v>428484.12</v>
      </c>
      <c r="O19" s="428">
        <v>446401.23700000002</v>
      </c>
      <c r="P19" s="428">
        <v>306489</v>
      </c>
      <c r="Q19" s="428">
        <v>196902</v>
      </c>
      <c r="R19" s="428">
        <v>155896.35399999999</v>
      </c>
      <c r="S19" s="428">
        <v>186990.791</v>
      </c>
      <c r="T19" s="428">
        <v>137094.65299999999</v>
      </c>
      <c r="U19" s="428">
        <v>44782.40800000001</v>
      </c>
      <c r="V19" s="428">
        <v>14882.552000000001</v>
      </c>
      <c r="W19" s="428">
        <v>49.013999999999996</v>
      </c>
      <c r="X19" s="428">
        <v>222.07900000000001</v>
      </c>
      <c r="Y19" s="428">
        <v>41431.628000000004</v>
      </c>
      <c r="Z19" s="428">
        <v>196195.253</v>
      </c>
      <c r="AA19" s="428">
        <v>167122.85500000001</v>
      </c>
      <c r="AB19" s="428">
        <v>173647.43400000004</v>
      </c>
      <c r="AC19" s="428">
        <v>194836.31</v>
      </c>
      <c r="AD19" s="428">
        <v>233745.21399999998</v>
      </c>
      <c r="AE19" s="428">
        <v>204182.62099999998</v>
      </c>
      <c r="AF19" s="428">
        <v>255634.61000000004</v>
      </c>
      <c r="AG19" s="428">
        <v>341578.68500000006</v>
      </c>
      <c r="AH19" s="428">
        <v>294244.81900000002</v>
      </c>
      <c r="AI19" s="428">
        <v>295569.87200000003</v>
      </c>
      <c r="AJ19" s="435">
        <v>274568.85200000001</v>
      </c>
      <c r="AK19" s="78">
        <f>SUM($B19:AJ19)</f>
        <v>19008417.220493808</v>
      </c>
      <c r="AQ19" s="79"/>
      <c r="AR19" s="80"/>
      <c r="AS19" s="80"/>
      <c r="AT19" s="80"/>
    </row>
    <row r="20" spans="1:46" x14ac:dyDescent="0.3">
      <c r="A20" s="76" t="s">
        <v>75</v>
      </c>
      <c r="B20" s="436" t="s">
        <v>134</v>
      </c>
      <c r="C20" s="427" t="s">
        <v>134</v>
      </c>
      <c r="D20" s="427" t="s">
        <v>134</v>
      </c>
      <c r="E20" s="427" t="s">
        <v>134</v>
      </c>
      <c r="F20" s="427" t="s">
        <v>134</v>
      </c>
      <c r="G20" s="427" t="s">
        <v>134</v>
      </c>
      <c r="H20" s="427" t="s">
        <v>134</v>
      </c>
      <c r="I20" s="427" t="s">
        <v>134</v>
      </c>
      <c r="J20" s="427" t="s">
        <v>134</v>
      </c>
      <c r="K20" s="427" t="s">
        <v>134</v>
      </c>
      <c r="L20" s="427" t="s">
        <v>134</v>
      </c>
      <c r="M20" s="427" t="s">
        <v>134</v>
      </c>
      <c r="N20" s="427" t="s">
        <v>134</v>
      </c>
      <c r="O20" s="427" t="s">
        <v>134</v>
      </c>
      <c r="P20" s="427" t="s">
        <v>134</v>
      </c>
      <c r="Q20" s="427" t="s">
        <v>134</v>
      </c>
      <c r="R20" s="427">
        <v>0</v>
      </c>
      <c r="S20" s="427">
        <v>0</v>
      </c>
      <c r="T20" s="427">
        <v>0</v>
      </c>
      <c r="U20" s="427">
        <v>0</v>
      </c>
      <c r="V20" s="427">
        <v>0</v>
      </c>
      <c r="W20" s="427">
        <v>0</v>
      </c>
      <c r="X20" s="427">
        <v>0</v>
      </c>
      <c r="Y20" s="427">
        <v>0</v>
      </c>
      <c r="Z20" s="427">
        <v>0</v>
      </c>
      <c r="AA20" s="427">
        <v>0</v>
      </c>
      <c r="AB20" s="427">
        <v>0</v>
      </c>
      <c r="AC20" s="427">
        <v>0</v>
      </c>
      <c r="AD20" s="427">
        <v>0</v>
      </c>
      <c r="AE20" s="427">
        <v>0</v>
      </c>
      <c r="AF20" s="427">
        <v>0</v>
      </c>
      <c r="AG20" s="427">
        <v>0</v>
      </c>
      <c r="AH20" s="427">
        <v>0</v>
      </c>
      <c r="AI20" s="427">
        <v>0</v>
      </c>
      <c r="AJ20" s="437">
        <v>0</v>
      </c>
      <c r="AK20" s="77">
        <f>SUM($B20:AJ20)</f>
        <v>0</v>
      </c>
      <c r="AQ20" s="79"/>
      <c r="AR20" s="80"/>
      <c r="AS20" s="80"/>
      <c r="AT20" s="80"/>
    </row>
    <row r="21" spans="1:46" x14ac:dyDescent="0.3">
      <c r="A21" s="76" t="s">
        <v>139</v>
      </c>
      <c r="B21" s="434">
        <v>2997775.2227038112</v>
      </c>
      <c r="C21" s="428">
        <v>64590.849919400003</v>
      </c>
      <c r="D21" s="428">
        <v>26133</v>
      </c>
      <c r="E21" s="428">
        <v>5282</v>
      </c>
      <c r="F21" s="428">
        <v>0</v>
      </c>
      <c r="G21" s="428">
        <v>1412</v>
      </c>
      <c r="H21" s="428">
        <v>23345</v>
      </c>
      <c r="I21" s="428">
        <v>55859</v>
      </c>
      <c r="J21" s="428">
        <v>48266</v>
      </c>
      <c r="K21" s="428">
        <v>0</v>
      </c>
      <c r="L21" s="428">
        <v>0</v>
      </c>
      <c r="M21" s="428">
        <v>0</v>
      </c>
      <c r="N21" s="428">
        <v>0</v>
      </c>
      <c r="O21" s="428">
        <v>137434.155</v>
      </c>
      <c r="P21" s="428">
        <v>112204.78</v>
      </c>
      <c r="Q21" s="428">
        <v>68864</v>
      </c>
      <c r="R21" s="428">
        <v>0</v>
      </c>
      <c r="S21" s="428">
        <v>643</v>
      </c>
      <c r="T21" s="428">
        <v>2504.6680000000001</v>
      </c>
      <c r="U21" s="428">
        <v>7610.348</v>
      </c>
      <c r="V21" s="428">
        <v>3823.7330000000006</v>
      </c>
      <c r="W21" s="428">
        <v>97493.902000000016</v>
      </c>
      <c r="X21" s="428">
        <v>111077.416</v>
      </c>
      <c r="Y21" s="428">
        <v>118026.882</v>
      </c>
      <c r="Z21" s="428">
        <v>139528.51300000001</v>
      </c>
      <c r="AA21" s="428">
        <v>144496.815</v>
      </c>
      <c r="AB21" s="428">
        <v>169631.03699999998</v>
      </c>
      <c r="AC21" s="428">
        <v>106707.31200000001</v>
      </c>
      <c r="AD21" s="428">
        <v>17907.112000000001</v>
      </c>
      <c r="AE21" s="428">
        <v>25920.013999999999</v>
      </c>
      <c r="AF21" s="428">
        <v>33823.841</v>
      </c>
      <c r="AG21" s="428">
        <v>12900.473</v>
      </c>
      <c r="AH21" s="428">
        <v>28215.224999999999</v>
      </c>
      <c r="AI21" s="428">
        <v>57573.769</v>
      </c>
      <c r="AJ21" s="435">
        <v>82791.966</v>
      </c>
      <c r="AK21" s="78">
        <f>SUM($B21:AJ21)</f>
        <v>4701842.033623212</v>
      </c>
      <c r="AQ21" s="79"/>
      <c r="AR21" s="80"/>
      <c r="AS21" s="80"/>
      <c r="AT21" s="80"/>
    </row>
    <row r="22" spans="1:46" x14ac:dyDescent="0.3">
      <c r="A22" s="76" t="s">
        <v>140</v>
      </c>
      <c r="B22" s="436">
        <v>872611.96556919557</v>
      </c>
      <c r="C22" s="427">
        <v>57678.439400399999</v>
      </c>
      <c r="D22" s="427">
        <v>80711</v>
      </c>
      <c r="E22" s="427">
        <v>36716</v>
      </c>
      <c r="F22" s="427">
        <v>55894</v>
      </c>
      <c r="G22" s="427">
        <v>117781.66666666667</v>
      </c>
      <c r="H22" s="427">
        <v>168893</v>
      </c>
      <c r="I22" s="427">
        <v>160752</v>
      </c>
      <c r="J22" s="427">
        <v>203793</v>
      </c>
      <c r="K22" s="427">
        <v>299811</v>
      </c>
      <c r="L22" s="427">
        <v>304039</v>
      </c>
      <c r="M22" s="427">
        <v>312148.15399999998</v>
      </c>
      <c r="N22" s="427">
        <v>413757.47200000001</v>
      </c>
      <c r="O22" s="427">
        <v>393533.06</v>
      </c>
      <c r="P22" s="427">
        <v>420717.15</v>
      </c>
      <c r="Q22" s="427">
        <v>406383</v>
      </c>
      <c r="R22" s="427">
        <v>322998.33</v>
      </c>
      <c r="S22" s="427">
        <v>232439.58000000002</v>
      </c>
      <c r="T22" s="427">
        <v>189155.94700000001</v>
      </c>
      <c r="U22" s="427">
        <v>213002.73000000004</v>
      </c>
      <c r="V22" s="427">
        <v>203830.15200000003</v>
      </c>
      <c r="W22" s="427">
        <v>210101.98200000002</v>
      </c>
      <c r="X22" s="427">
        <v>185177.73700000002</v>
      </c>
      <c r="Y22" s="427">
        <v>167013.34699999998</v>
      </c>
      <c r="Z22" s="427">
        <v>188958.31399999998</v>
      </c>
      <c r="AA22" s="427">
        <v>122154.57500000003</v>
      </c>
      <c r="AB22" s="427">
        <v>110987.78300000002</v>
      </c>
      <c r="AC22" s="427">
        <v>133862.916</v>
      </c>
      <c r="AD22" s="427">
        <v>232319.69700000001</v>
      </c>
      <c r="AE22" s="427">
        <v>262721.25</v>
      </c>
      <c r="AF22" s="427">
        <v>355155.69900000002</v>
      </c>
      <c r="AG22" s="427">
        <v>363987.45700000005</v>
      </c>
      <c r="AH22" s="427">
        <v>356354.03</v>
      </c>
      <c r="AI22" s="427">
        <v>293837.66899999999</v>
      </c>
      <c r="AJ22" s="437">
        <v>317930.34399999998</v>
      </c>
      <c r="AK22" s="77">
        <f>SUM($B22:AJ22)</f>
        <v>8767209.4466362633</v>
      </c>
      <c r="AQ22" s="79"/>
      <c r="AR22" s="80"/>
      <c r="AS22" s="80"/>
      <c r="AT22" s="80"/>
    </row>
    <row r="23" spans="1:46" x14ac:dyDescent="0.3">
      <c r="A23" s="76" t="s">
        <v>141</v>
      </c>
      <c r="B23" s="434">
        <v>672329.82199614693</v>
      </c>
      <c r="C23" s="428">
        <v>295915.47170639993</v>
      </c>
      <c r="D23" s="428">
        <v>353436</v>
      </c>
      <c r="E23" s="428">
        <v>362128</v>
      </c>
      <c r="F23" s="428">
        <v>361115.39500000002</v>
      </c>
      <c r="G23" s="428">
        <v>361810</v>
      </c>
      <c r="H23" s="428">
        <v>366362</v>
      </c>
      <c r="I23" s="428">
        <v>394273.66666666669</v>
      </c>
      <c r="J23" s="428">
        <v>438987</v>
      </c>
      <c r="K23" s="428">
        <v>366308.52</v>
      </c>
      <c r="L23" s="428">
        <v>431843.86</v>
      </c>
      <c r="M23" s="428">
        <v>416107.51399999997</v>
      </c>
      <c r="N23" s="428">
        <v>397897.46299999999</v>
      </c>
      <c r="O23" s="428">
        <v>356554.74639999995</v>
      </c>
      <c r="P23" s="428">
        <v>415843</v>
      </c>
      <c r="Q23" s="428">
        <v>306758</v>
      </c>
      <c r="R23" s="428">
        <v>256547.63600000006</v>
      </c>
      <c r="S23" s="428">
        <v>241624.38500000004</v>
      </c>
      <c r="T23" s="428">
        <v>210150.09399999998</v>
      </c>
      <c r="U23" s="428">
        <v>136604.52599999998</v>
      </c>
      <c r="V23" s="428">
        <v>143110.99499999997</v>
      </c>
      <c r="W23" s="428">
        <v>134419.55900000001</v>
      </c>
      <c r="X23" s="428">
        <v>115656.826</v>
      </c>
      <c r="Y23" s="428">
        <v>128592.13</v>
      </c>
      <c r="Z23" s="428">
        <v>152546.31000000003</v>
      </c>
      <c r="AA23" s="428">
        <v>121020.61600000001</v>
      </c>
      <c r="AB23" s="428">
        <v>104564.64800000002</v>
      </c>
      <c r="AC23" s="428">
        <v>106240.19299999998</v>
      </c>
      <c r="AD23" s="428">
        <v>132428.77500000002</v>
      </c>
      <c r="AE23" s="428">
        <v>178094.565</v>
      </c>
      <c r="AF23" s="428">
        <v>188468.73400000003</v>
      </c>
      <c r="AG23" s="428">
        <v>164476.783</v>
      </c>
      <c r="AH23" s="428">
        <v>224737.48799999998</v>
      </c>
      <c r="AI23" s="428">
        <v>272085.08399999997</v>
      </c>
      <c r="AJ23" s="435">
        <v>243437.06599999996</v>
      </c>
      <c r="AK23" s="78">
        <f>SUM($B23:AJ23)</f>
        <v>9552476.8717692122</v>
      </c>
      <c r="AQ23" s="79"/>
      <c r="AR23" s="80"/>
      <c r="AS23" s="80"/>
      <c r="AT23" s="80"/>
    </row>
    <row r="24" spans="1:46" x14ac:dyDescent="0.3">
      <c r="A24" s="76" t="s">
        <v>142</v>
      </c>
      <c r="B24" s="436">
        <v>139325.64620005919</v>
      </c>
      <c r="C24" s="427">
        <v>0</v>
      </c>
      <c r="D24" s="427">
        <v>0</v>
      </c>
      <c r="E24" s="427">
        <v>0</v>
      </c>
      <c r="F24" s="427">
        <v>0</v>
      </c>
      <c r="G24" s="427">
        <v>0</v>
      </c>
      <c r="H24" s="427">
        <v>0</v>
      </c>
      <c r="I24" s="427">
        <v>0</v>
      </c>
      <c r="J24" s="427">
        <v>0</v>
      </c>
      <c r="K24" s="427">
        <v>0</v>
      </c>
      <c r="L24" s="427">
        <v>0</v>
      </c>
      <c r="M24" s="427">
        <v>0</v>
      </c>
      <c r="N24" s="427">
        <v>0</v>
      </c>
      <c r="O24" s="427">
        <v>0</v>
      </c>
      <c r="P24" s="427">
        <v>0</v>
      </c>
      <c r="Q24" s="427">
        <v>0</v>
      </c>
      <c r="R24" s="427">
        <v>0</v>
      </c>
      <c r="S24" s="427">
        <v>0</v>
      </c>
      <c r="T24" s="427">
        <v>0</v>
      </c>
      <c r="U24" s="427">
        <v>0</v>
      </c>
      <c r="V24" s="427">
        <v>0</v>
      </c>
      <c r="W24" s="427">
        <v>0</v>
      </c>
      <c r="X24" s="427">
        <v>0</v>
      </c>
      <c r="Y24" s="427">
        <v>0</v>
      </c>
      <c r="Z24" s="427">
        <v>0</v>
      </c>
      <c r="AA24" s="427">
        <v>0</v>
      </c>
      <c r="AB24" s="427">
        <v>0</v>
      </c>
      <c r="AC24" s="427">
        <v>0</v>
      </c>
      <c r="AD24" s="427">
        <v>0</v>
      </c>
      <c r="AE24" s="427">
        <v>0</v>
      </c>
      <c r="AF24" s="427">
        <v>0</v>
      </c>
      <c r="AG24" s="427">
        <v>0</v>
      </c>
      <c r="AH24" s="427">
        <v>0</v>
      </c>
      <c r="AI24" s="427">
        <v>0</v>
      </c>
      <c r="AJ24" s="437">
        <v>0</v>
      </c>
      <c r="AK24" s="77">
        <f>SUM($B24:AJ24)</f>
        <v>139325.64620005919</v>
      </c>
      <c r="AQ24" s="79"/>
      <c r="AR24" s="80"/>
      <c r="AS24" s="80"/>
      <c r="AT24" s="80"/>
    </row>
    <row r="25" spans="1:46" x14ac:dyDescent="0.3">
      <c r="A25" s="76" t="s">
        <v>118</v>
      </c>
      <c r="B25" s="434">
        <v>2970586.4937310684</v>
      </c>
      <c r="C25" s="428">
        <v>323758.01826199994</v>
      </c>
      <c r="D25" s="428">
        <v>377067</v>
      </c>
      <c r="E25" s="428">
        <v>411825</v>
      </c>
      <c r="F25" s="428">
        <v>411156</v>
      </c>
      <c r="G25" s="428">
        <v>436073.66666666669</v>
      </c>
      <c r="H25" s="428">
        <v>454501</v>
      </c>
      <c r="I25" s="428">
        <v>421288</v>
      </c>
      <c r="J25" s="428">
        <v>371890</v>
      </c>
      <c r="K25" s="428">
        <v>393805</v>
      </c>
      <c r="L25" s="428">
        <v>357684.25</v>
      </c>
      <c r="M25" s="428">
        <v>217643.14</v>
      </c>
      <c r="N25" s="428">
        <v>1001.8203303976907</v>
      </c>
      <c r="O25" s="428">
        <v>1101.357</v>
      </c>
      <c r="P25" s="428">
        <v>556.20399999999995</v>
      </c>
      <c r="Q25" s="428">
        <v>40078</v>
      </c>
      <c r="R25" s="428">
        <v>415653.07600000006</v>
      </c>
      <c r="S25" s="428">
        <v>673663.92300000007</v>
      </c>
      <c r="T25" s="428">
        <v>620833.99300000002</v>
      </c>
      <c r="U25" s="428">
        <v>592223.89</v>
      </c>
      <c r="V25" s="428">
        <v>614195.43500000006</v>
      </c>
      <c r="W25" s="428">
        <v>693780.31800000009</v>
      </c>
      <c r="X25" s="428">
        <v>577978.39800000004</v>
      </c>
      <c r="Y25" s="428">
        <v>490199.08799999999</v>
      </c>
      <c r="Z25" s="428">
        <v>603856.64199999999</v>
      </c>
      <c r="AA25" s="428">
        <v>615305.77</v>
      </c>
      <c r="AB25" s="428">
        <v>576272.47499999998</v>
      </c>
      <c r="AC25" s="428">
        <v>529791.36300000001</v>
      </c>
      <c r="AD25" s="428">
        <v>454569.34700000013</v>
      </c>
      <c r="AE25" s="428">
        <v>468440.45600000006</v>
      </c>
      <c r="AF25" s="428">
        <v>507620.34</v>
      </c>
      <c r="AG25" s="428">
        <v>390311.37299999996</v>
      </c>
      <c r="AH25" s="428">
        <v>452054.89000000007</v>
      </c>
      <c r="AI25" s="428">
        <v>440259.41800000001</v>
      </c>
      <c r="AJ25" s="435">
        <v>408373.46100000007</v>
      </c>
      <c r="AK25" s="78">
        <f>SUM($B25:AJ25)</f>
        <v>17315398.605990134</v>
      </c>
      <c r="AQ25" s="79"/>
      <c r="AR25" s="80"/>
      <c r="AS25" s="80"/>
      <c r="AT25" s="80"/>
    </row>
    <row r="26" spans="1:46" x14ac:dyDescent="0.3">
      <c r="A26" s="76" t="s">
        <v>125</v>
      </c>
      <c r="B26" s="436">
        <v>1020489.292405149</v>
      </c>
      <c r="C26" s="427">
        <v>629254.41245519998</v>
      </c>
      <c r="D26" s="427">
        <v>566367</v>
      </c>
      <c r="E26" s="427">
        <v>511664</v>
      </c>
      <c r="F26" s="427">
        <v>516694</v>
      </c>
      <c r="G26" s="427">
        <v>546081.32890249998</v>
      </c>
      <c r="H26" s="427">
        <v>495668.20160650002</v>
      </c>
      <c r="I26" s="427">
        <v>448769.32451200002</v>
      </c>
      <c r="J26" s="427">
        <v>433547.892505</v>
      </c>
      <c r="K26" s="427">
        <v>359120.26</v>
      </c>
      <c r="L26" s="427">
        <v>254271</v>
      </c>
      <c r="M26" s="427">
        <v>228859</v>
      </c>
      <c r="N26" s="427">
        <v>227171</v>
      </c>
      <c r="O26" s="427">
        <v>4607.54</v>
      </c>
      <c r="P26" s="427">
        <v>0</v>
      </c>
      <c r="Q26" s="427">
        <v>0</v>
      </c>
      <c r="R26" s="427">
        <v>0</v>
      </c>
      <c r="S26" s="427">
        <v>0</v>
      </c>
      <c r="T26" s="427">
        <v>0</v>
      </c>
      <c r="U26" s="427">
        <v>0</v>
      </c>
      <c r="V26" s="427">
        <v>67226.351999999999</v>
      </c>
      <c r="W26" s="427">
        <v>671157.31200000003</v>
      </c>
      <c r="X26" s="427">
        <v>702731.93</v>
      </c>
      <c r="Y26" s="427">
        <v>717800.03800000006</v>
      </c>
      <c r="Z26" s="427">
        <v>703890.49</v>
      </c>
      <c r="AA26" s="427">
        <v>702702.51100000006</v>
      </c>
      <c r="AB26" s="427">
        <v>830402.87</v>
      </c>
      <c r="AC26" s="427">
        <v>719554.098</v>
      </c>
      <c r="AD26" s="427">
        <v>865500.0639999999</v>
      </c>
      <c r="AE26" s="427">
        <v>714523.13100000017</v>
      </c>
      <c r="AF26" s="427">
        <v>687391.07400000002</v>
      </c>
      <c r="AG26" s="427">
        <v>650972.5560000001</v>
      </c>
      <c r="AH26" s="427">
        <v>715725.35899999994</v>
      </c>
      <c r="AI26" s="427">
        <v>904371.26699999988</v>
      </c>
      <c r="AJ26" s="437">
        <v>824449.38500000013</v>
      </c>
      <c r="AK26" s="77">
        <f>SUM($B26:AJ26)</f>
        <v>16720962.689386345</v>
      </c>
      <c r="AQ26" s="79"/>
      <c r="AR26" s="80"/>
      <c r="AS26" s="80"/>
      <c r="AT26" s="80"/>
    </row>
    <row r="27" spans="1:46" x14ac:dyDescent="0.3">
      <c r="A27" s="76" t="s">
        <v>143</v>
      </c>
      <c r="B27" s="434" t="s">
        <v>134</v>
      </c>
      <c r="C27" s="428" t="s">
        <v>134</v>
      </c>
      <c r="D27" s="428" t="s">
        <v>134</v>
      </c>
      <c r="E27" s="428" t="s">
        <v>134</v>
      </c>
      <c r="F27" s="428" t="s">
        <v>134</v>
      </c>
      <c r="G27" s="428" t="s">
        <v>134</v>
      </c>
      <c r="H27" s="428" t="s">
        <v>134</v>
      </c>
      <c r="I27" s="428" t="s">
        <v>134</v>
      </c>
      <c r="J27" s="428" t="s">
        <v>134</v>
      </c>
      <c r="K27" s="428" t="s">
        <v>134</v>
      </c>
      <c r="L27" s="428" t="s">
        <v>134</v>
      </c>
      <c r="M27" s="428" t="s">
        <v>134</v>
      </c>
      <c r="N27" s="428" t="s">
        <v>134</v>
      </c>
      <c r="O27" s="428" t="s">
        <v>134</v>
      </c>
      <c r="P27" s="428" t="s">
        <v>134</v>
      </c>
      <c r="Q27" s="428" t="s">
        <v>134</v>
      </c>
      <c r="R27" s="428">
        <v>0</v>
      </c>
      <c r="S27" s="428">
        <v>0</v>
      </c>
      <c r="T27" s="428">
        <v>0</v>
      </c>
      <c r="U27" s="428">
        <v>0</v>
      </c>
      <c r="V27" s="428">
        <v>0</v>
      </c>
      <c r="W27" s="428">
        <v>0</v>
      </c>
      <c r="X27" s="428">
        <v>0</v>
      </c>
      <c r="Y27" s="428">
        <v>0</v>
      </c>
      <c r="Z27" s="428">
        <v>0</v>
      </c>
      <c r="AA27" s="428">
        <v>0</v>
      </c>
      <c r="AB27" s="428">
        <v>0</v>
      </c>
      <c r="AC27" s="428">
        <v>0</v>
      </c>
      <c r="AD27" s="428">
        <v>0</v>
      </c>
      <c r="AE27" s="428">
        <v>0</v>
      </c>
      <c r="AF27" s="428">
        <v>0</v>
      </c>
      <c r="AG27" s="428">
        <v>0</v>
      </c>
      <c r="AH27" s="428">
        <v>0</v>
      </c>
      <c r="AI27" s="428">
        <v>0</v>
      </c>
      <c r="AJ27" s="435">
        <v>0</v>
      </c>
      <c r="AK27" s="78">
        <f>SUM($B27:AJ27)</f>
        <v>0</v>
      </c>
      <c r="AQ27" s="79"/>
      <c r="AR27" s="80"/>
      <c r="AS27" s="80"/>
      <c r="AT27" s="80"/>
    </row>
    <row r="28" spans="1:46" x14ac:dyDescent="0.3">
      <c r="A28" s="76" t="s">
        <v>144</v>
      </c>
      <c r="B28" s="436">
        <v>28.453410740999999</v>
      </c>
      <c r="C28" s="427">
        <v>0</v>
      </c>
      <c r="D28" s="427">
        <v>0</v>
      </c>
      <c r="E28" s="427">
        <v>0</v>
      </c>
      <c r="F28" s="427">
        <v>0</v>
      </c>
      <c r="G28" s="427">
        <v>0</v>
      </c>
      <c r="H28" s="427">
        <v>0</v>
      </c>
      <c r="I28" s="427">
        <v>0</v>
      </c>
      <c r="J28" s="427">
        <v>0</v>
      </c>
      <c r="K28" s="427">
        <v>0</v>
      </c>
      <c r="L28" s="427">
        <v>0</v>
      </c>
      <c r="M28" s="427">
        <v>0</v>
      </c>
      <c r="N28" s="427">
        <v>0</v>
      </c>
      <c r="O28" s="427">
        <v>0</v>
      </c>
      <c r="P28" s="427">
        <v>0</v>
      </c>
      <c r="Q28" s="427">
        <v>0</v>
      </c>
      <c r="R28" s="427">
        <v>0</v>
      </c>
      <c r="S28" s="427">
        <v>0</v>
      </c>
      <c r="T28" s="427">
        <v>0</v>
      </c>
      <c r="U28" s="427">
        <v>0</v>
      </c>
      <c r="V28" s="427">
        <v>0</v>
      </c>
      <c r="W28" s="427">
        <v>0</v>
      </c>
      <c r="X28" s="427">
        <v>0</v>
      </c>
      <c r="Y28" s="427">
        <v>0</v>
      </c>
      <c r="Z28" s="427">
        <v>0</v>
      </c>
      <c r="AA28" s="427">
        <v>0</v>
      </c>
      <c r="AB28" s="427">
        <v>0</v>
      </c>
      <c r="AC28" s="427">
        <v>0</v>
      </c>
      <c r="AD28" s="427">
        <v>0</v>
      </c>
      <c r="AE28" s="427">
        <v>0</v>
      </c>
      <c r="AF28" s="427">
        <v>0</v>
      </c>
      <c r="AG28" s="427">
        <v>0</v>
      </c>
      <c r="AH28" s="427">
        <v>0</v>
      </c>
      <c r="AI28" s="427">
        <v>0</v>
      </c>
      <c r="AJ28" s="437">
        <v>0</v>
      </c>
      <c r="AK28" s="77">
        <f>SUM($B28:AJ28)</f>
        <v>28.453410740999999</v>
      </c>
      <c r="AQ28" s="79"/>
      <c r="AR28" s="80"/>
      <c r="AS28" s="80"/>
      <c r="AT28" s="80"/>
    </row>
    <row r="29" spans="1:46" x14ac:dyDescent="0.3">
      <c r="A29" s="76" t="s">
        <v>145</v>
      </c>
      <c r="B29" s="434">
        <v>35756.420680443392</v>
      </c>
      <c r="C29" s="428">
        <v>0</v>
      </c>
      <c r="D29" s="428">
        <v>0</v>
      </c>
      <c r="E29" s="428">
        <v>0</v>
      </c>
      <c r="F29" s="428">
        <v>0</v>
      </c>
      <c r="G29" s="428">
        <v>0</v>
      </c>
      <c r="H29" s="428">
        <v>0</v>
      </c>
      <c r="I29" s="428">
        <v>0</v>
      </c>
      <c r="J29" s="428">
        <v>0</v>
      </c>
      <c r="K29" s="428">
        <v>0</v>
      </c>
      <c r="L29" s="428">
        <v>0</v>
      </c>
      <c r="M29" s="428">
        <v>0</v>
      </c>
      <c r="N29" s="428">
        <v>0</v>
      </c>
      <c r="O29" s="428">
        <v>0</v>
      </c>
      <c r="P29" s="428">
        <v>0</v>
      </c>
      <c r="Q29" s="428">
        <v>0</v>
      </c>
      <c r="R29" s="428">
        <v>0</v>
      </c>
      <c r="S29" s="428">
        <v>6711.6400000000012</v>
      </c>
      <c r="T29" s="428">
        <v>18318.555</v>
      </c>
      <c r="U29" s="428">
        <v>5061.4490000000005</v>
      </c>
      <c r="V29" s="428">
        <v>289.47000000000003</v>
      </c>
      <c r="W29" s="428">
        <v>0</v>
      </c>
      <c r="X29" s="428">
        <v>0</v>
      </c>
      <c r="Y29" s="428">
        <v>0</v>
      </c>
      <c r="Z29" s="428">
        <v>0</v>
      </c>
      <c r="AA29" s="428">
        <v>0</v>
      </c>
      <c r="AB29" s="428">
        <v>0</v>
      </c>
      <c r="AC29" s="428">
        <v>0</v>
      </c>
      <c r="AD29" s="428">
        <v>0</v>
      </c>
      <c r="AE29" s="428">
        <v>0</v>
      </c>
      <c r="AF29" s="428">
        <v>0</v>
      </c>
      <c r="AG29" s="428">
        <v>0</v>
      </c>
      <c r="AH29" s="428">
        <v>0</v>
      </c>
      <c r="AI29" s="428">
        <v>0</v>
      </c>
      <c r="AJ29" s="435">
        <v>0</v>
      </c>
      <c r="AK29" s="78">
        <f>SUM($B29:AJ29)</f>
        <v>66137.534680443394</v>
      </c>
      <c r="AQ29" s="79"/>
      <c r="AR29" s="80"/>
      <c r="AS29" s="80"/>
      <c r="AT29" s="80"/>
    </row>
    <row r="30" spans="1:46" x14ac:dyDescent="0.3">
      <c r="A30" s="76" t="s">
        <v>69</v>
      </c>
      <c r="B30" s="436">
        <v>505939.06644402235</v>
      </c>
      <c r="C30" s="427">
        <v>87450.030751999991</v>
      </c>
      <c r="D30" s="427">
        <v>78497</v>
      </c>
      <c r="E30" s="427">
        <v>68252</v>
      </c>
      <c r="F30" s="427">
        <v>70003</v>
      </c>
      <c r="G30" s="427">
        <v>87470.165901</v>
      </c>
      <c r="H30" s="427">
        <v>97401</v>
      </c>
      <c r="I30" s="427">
        <v>73090</v>
      </c>
      <c r="J30" s="427">
        <v>122916</v>
      </c>
      <c r="K30" s="427">
        <v>88028</v>
      </c>
      <c r="L30" s="427">
        <v>97415</v>
      </c>
      <c r="M30" s="427">
        <v>154148</v>
      </c>
      <c r="N30" s="427">
        <v>77966</v>
      </c>
      <c r="O30" s="427">
        <v>116838.7656</v>
      </c>
      <c r="P30" s="427">
        <v>129900</v>
      </c>
      <c r="Q30" s="427">
        <v>89966</v>
      </c>
      <c r="R30" s="427">
        <v>76165.780000000013</v>
      </c>
      <c r="S30" s="427">
        <v>86262.203000000009</v>
      </c>
      <c r="T30" s="427">
        <v>101972.504</v>
      </c>
      <c r="U30" s="427">
        <v>52528.275000000001</v>
      </c>
      <c r="V30" s="427">
        <v>56094.377</v>
      </c>
      <c r="W30" s="427">
        <v>30628.555</v>
      </c>
      <c r="X30" s="427">
        <v>12496.437000000002</v>
      </c>
      <c r="Y30" s="427">
        <v>32044.439000000002</v>
      </c>
      <c r="Z30" s="427">
        <v>34380.505000000005</v>
      </c>
      <c r="AA30" s="427">
        <v>67729.763000000006</v>
      </c>
      <c r="AB30" s="427">
        <v>54347.746000000006</v>
      </c>
      <c r="AC30" s="427">
        <v>85819.670000000027</v>
      </c>
      <c r="AD30" s="427">
        <v>127792.43800000001</v>
      </c>
      <c r="AE30" s="427">
        <v>166698.96400000004</v>
      </c>
      <c r="AF30" s="427">
        <v>240963.23300000001</v>
      </c>
      <c r="AG30" s="427">
        <v>290984.45299999998</v>
      </c>
      <c r="AH30" s="427">
        <v>260720.80800000002</v>
      </c>
      <c r="AI30" s="427">
        <v>209959.79800000001</v>
      </c>
      <c r="AJ30" s="437">
        <v>151297.16800000001</v>
      </c>
      <c r="AK30" s="77">
        <f>SUM($B30:AJ30)</f>
        <v>4084167.1446970217</v>
      </c>
      <c r="AQ30" s="79"/>
      <c r="AR30" s="80"/>
      <c r="AS30" s="80"/>
      <c r="AT30" s="80"/>
    </row>
    <row r="31" spans="1:46" x14ac:dyDescent="0.3">
      <c r="A31" s="76" t="s">
        <v>59</v>
      </c>
      <c r="B31" s="434">
        <v>3669931.2699145852</v>
      </c>
      <c r="C31" s="428">
        <v>534634.76521139988</v>
      </c>
      <c r="D31" s="428">
        <v>507540</v>
      </c>
      <c r="E31" s="428">
        <v>470912</v>
      </c>
      <c r="F31" s="428">
        <v>523753.86</v>
      </c>
      <c r="G31" s="428">
        <v>493073</v>
      </c>
      <c r="H31" s="428">
        <v>478281</v>
      </c>
      <c r="I31" s="428">
        <v>480094</v>
      </c>
      <c r="J31" s="428">
        <v>484458</v>
      </c>
      <c r="K31" s="428">
        <v>466438.023935</v>
      </c>
      <c r="L31" s="428">
        <v>481532.74201099999</v>
      </c>
      <c r="M31" s="428">
        <v>422311.63256100006</v>
      </c>
      <c r="N31" s="428">
        <v>313445.68091700005</v>
      </c>
      <c r="O31" s="428">
        <v>220544.07199999999</v>
      </c>
      <c r="P31" s="428">
        <v>243353.43035000001</v>
      </c>
      <c r="Q31" s="428">
        <v>200080</v>
      </c>
      <c r="R31" s="428">
        <v>194869.82100000005</v>
      </c>
      <c r="S31" s="428">
        <v>169417.29</v>
      </c>
      <c r="T31" s="428">
        <v>161536.74700000003</v>
      </c>
      <c r="U31" s="428">
        <v>152597.23499999999</v>
      </c>
      <c r="V31" s="428">
        <v>141615.114</v>
      </c>
      <c r="W31" s="428">
        <v>163467.204</v>
      </c>
      <c r="X31" s="428">
        <v>171059.60399999996</v>
      </c>
      <c r="Y31" s="428">
        <v>172955.139</v>
      </c>
      <c r="Z31" s="428">
        <v>77896.021999999997</v>
      </c>
      <c r="AA31" s="428">
        <v>103420.94800000002</v>
      </c>
      <c r="AB31" s="428">
        <v>145332.11900000001</v>
      </c>
      <c r="AC31" s="428">
        <v>204581.90400000004</v>
      </c>
      <c r="AD31" s="428">
        <v>176854.43399999998</v>
      </c>
      <c r="AE31" s="428">
        <v>171325.16800000003</v>
      </c>
      <c r="AF31" s="428">
        <v>142676.98699999999</v>
      </c>
      <c r="AG31" s="428">
        <v>188463.85399999999</v>
      </c>
      <c r="AH31" s="428">
        <v>154127.82399999999</v>
      </c>
      <c r="AI31" s="428">
        <v>116869.79900000001</v>
      </c>
      <c r="AJ31" s="435">
        <v>119829.61399999999</v>
      </c>
      <c r="AK31" s="78">
        <f>SUM($B31:AJ31)</f>
        <v>12919280.303899987</v>
      </c>
      <c r="AQ31" s="79"/>
      <c r="AR31" s="80"/>
      <c r="AS31" s="80"/>
      <c r="AT31" s="80"/>
    </row>
    <row r="32" spans="1:46" x14ac:dyDescent="0.3">
      <c r="A32" s="76" t="s">
        <v>146</v>
      </c>
      <c r="B32" s="438">
        <v>14654.9854659586</v>
      </c>
      <c r="C32" s="439">
        <v>79263.068185536191</v>
      </c>
      <c r="D32" s="439">
        <v>38823</v>
      </c>
      <c r="E32" s="439">
        <v>29321</v>
      </c>
      <c r="F32" s="439">
        <v>16766</v>
      </c>
      <c r="G32" s="439">
        <v>33772</v>
      </c>
      <c r="H32" s="439">
        <v>43166</v>
      </c>
      <c r="I32" s="439">
        <v>48243.403487999996</v>
      </c>
      <c r="J32" s="439">
        <v>42793.107495000004</v>
      </c>
      <c r="K32" s="439">
        <v>34641</v>
      </c>
      <c r="L32" s="439">
        <v>7071</v>
      </c>
      <c r="M32" s="439">
        <v>4287</v>
      </c>
      <c r="N32" s="439">
        <v>23187</v>
      </c>
      <c r="O32" s="439">
        <v>18266.466699999997</v>
      </c>
      <c r="P32" s="439">
        <v>8751</v>
      </c>
      <c r="Q32" s="439">
        <v>17354</v>
      </c>
      <c r="R32" s="439">
        <v>148978.82200000249</v>
      </c>
      <c r="S32" s="439">
        <v>169165.52599999961</v>
      </c>
      <c r="T32" s="439">
        <v>127121.45799999777</v>
      </c>
      <c r="U32" s="439">
        <v>74311.506000001915</v>
      </c>
      <c r="V32" s="439">
        <v>34700.717999997549</v>
      </c>
      <c r="W32" s="439">
        <v>22782.357000005431</v>
      </c>
      <c r="X32" s="439">
        <v>91.242000001482666</v>
      </c>
      <c r="Y32" s="439">
        <v>1867.8580000009388</v>
      </c>
      <c r="Z32" s="439">
        <v>0</v>
      </c>
      <c r="AA32" s="439">
        <v>0</v>
      </c>
      <c r="AB32" s="439">
        <v>0</v>
      </c>
      <c r="AC32" s="439">
        <v>0</v>
      </c>
      <c r="AD32" s="439">
        <v>0</v>
      </c>
      <c r="AE32" s="439">
        <v>0</v>
      </c>
      <c r="AF32" s="439">
        <v>0</v>
      </c>
      <c r="AG32" s="439">
        <v>0</v>
      </c>
      <c r="AH32" s="439">
        <v>4364.6340000042692</v>
      </c>
      <c r="AI32" s="439">
        <v>5628.5800000037998</v>
      </c>
      <c r="AJ32" s="440">
        <v>49310.726999998093</v>
      </c>
      <c r="AK32" s="77">
        <f>SUM($B32:AJ32)</f>
        <v>1098683.4593345081</v>
      </c>
      <c r="AQ32" s="79"/>
      <c r="AR32" s="80"/>
      <c r="AS32" s="80"/>
      <c r="AT32" s="80"/>
    </row>
    <row r="33" spans="1:46" ht="21" customHeight="1" x14ac:dyDescent="0.3">
      <c r="A33" s="81" t="s">
        <v>416</v>
      </c>
      <c r="B33" s="442">
        <f t="shared" ref="B33:AJ33" si="0">SUM(B8:B32)</f>
        <v>86259853.098416209</v>
      </c>
      <c r="C33" s="82">
        <f t="shared" si="0"/>
        <v>6036109.7696703998</v>
      </c>
      <c r="D33" s="82">
        <f t="shared" si="0"/>
        <v>5928931</v>
      </c>
      <c r="E33" s="82">
        <f t="shared" si="0"/>
        <v>5865905</v>
      </c>
      <c r="F33" s="82">
        <f t="shared" si="0"/>
        <v>5856379.7649999997</v>
      </c>
      <c r="G33" s="82">
        <f t="shared" si="0"/>
        <v>6163580.8748034993</v>
      </c>
      <c r="H33" s="82">
        <f t="shared" si="0"/>
        <v>6100687.5349398339</v>
      </c>
      <c r="I33" s="82">
        <f t="shared" si="0"/>
        <v>7111233.3946666671</v>
      </c>
      <c r="J33" s="82">
        <f t="shared" si="0"/>
        <v>7662659.333333334</v>
      </c>
      <c r="K33" s="82">
        <f t="shared" si="0"/>
        <v>7439013.5129350005</v>
      </c>
      <c r="L33" s="82">
        <f t="shared" si="0"/>
        <v>6808273.9720110008</v>
      </c>
      <c r="M33" s="82">
        <f t="shared" si="0"/>
        <v>6413937.5335609997</v>
      </c>
      <c r="N33" s="82">
        <f t="shared" si="0"/>
        <v>6179491.7001413656</v>
      </c>
      <c r="O33" s="82">
        <f t="shared" si="0"/>
        <v>6071947.1767999986</v>
      </c>
      <c r="P33" s="82">
        <f t="shared" si="0"/>
        <v>6028203.1953500006</v>
      </c>
      <c r="Q33" s="82">
        <f t="shared" si="0"/>
        <v>5286277.4800000004</v>
      </c>
      <c r="R33" s="82">
        <f t="shared" si="0"/>
        <v>5378340.2500000028</v>
      </c>
      <c r="S33" s="82">
        <f t="shared" si="0"/>
        <v>5239570.4339999994</v>
      </c>
      <c r="T33" s="82">
        <f t="shared" si="0"/>
        <v>4869186.1899999985</v>
      </c>
      <c r="U33" s="82">
        <f t="shared" si="0"/>
        <v>4246279.7030000016</v>
      </c>
      <c r="V33" s="82">
        <f t="shared" si="0"/>
        <v>4707759.8079999983</v>
      </c>
      <c r="W33" s="82">
        <f t="shared" si="0"/>
        <v>5880348.6600000048</v>
      </c>
      <c r="X33" s="82">
        <f>SUM(X8:X32)</f>
        <v>5774528.5380000016</v>
      </c>
      <c r="Y33" s="82">
        <f t="shared" si="0"/>
        <v>5828637.8460000008</v>
      </c>
      <c r="Z33" s="82">
        <f t="shared" si="0"/>
        <v>6027037.9950000001</v>
      </c>
      <c r="AA33" s="82">
        <f t="shared" si="0"/>
        <v>6257042.4800000014</v>
      </c>
      <c r="AB33" s="82">
        <f t="shared" si="0"/>
        <v>6252401.9869999997</v>
      </c>
      <c r="AC33" s="82">
        <f t="shared" si="0"/>
        <v>6336022.8149999995</v>
      </c>
      <c r="AD33" s="82">
        <f t="shared" si="0"/>
        <v>6783544.7930000005</v>
      </c>
      <c r="AE33" s="82">
        <f t="shared" si="0"/>
        <v>6786893.5260000015</v>
      </c>
      <c r="AF33" s="82">
        <f t="shared" si="0"/>
        <v>6876304.2930000015</v>
      </c>
      <c r="AG33" s="82">
        <f t="shared" si="0"/>
        <v>6742862.0990000004</v>
      </c>
      <c r="AH33" s="82">
        <f t="shared" si="0"/>
        <v>6667319.2100000037</v>
      </c>
      <c r="AI33" s="82">
        <f t="shared" si="0"/>
        <v>6898569.3730000034</v>
      </c>
      <c r="AJ33" s="82">
        <f t="shared" si="0"/>
        <v>6804102.8429999975</v>
      </c>
      <c r="AK33" s="83">
        <f>SUM($B33:AJ33)</f>
        <v>295569237.18462825</v>
      </c>
      <c r="AL33" s="80"/>
      <c r="AQ33" s="79"/>
      <c r="AR33" s="80"/>
      <c r="AS33" s="80"/>
      <c r="AT33" s="80"/>
    </row>
    <row r="34" spans="1:46" ht="15" thickBot="1" x14ac:dyDescent="0.35">
      <c r="A34" s="444" t="s">
        <v>417</v>
      </c>
      <c r="B34" s="443">
        <f>B33*0.0311034768</f>
        <v>2682981.3396179969</v>
      </c>
      <c r="C34" s="429">
        <f t="shared" ref="C34:AJ34" si="1">C33*0.0311034768</f>
        <v>187744.00018319662</v>
      </c>
      <c r="D34" s="429">
        <f t="shared" si="1"/>
        <v>184410.36780730082</v>
      </c>
      <c r="E34" s="429">
        <f t="shared" si="1"/>
        <v>182450.04007850401</v>
      </c>
      <c r="F34" s="429">
        <f t="shared" si="1"/>
        <v>182153.77215266696</v>
      </c>
      <c r="G34" s="429">
        <f t="shared" si="1"/>
        <v>191708.79474437435</v>
      </c>
      <c r="H34" s="429">
        <f t="shared" si="1"/>
        <v>189752.59320705032</v>
      </c>
      <c r="I34" s="429">
        <f t="shared" si="1"/>
        <v>221184.08291039994</v>
      </c>
      <c r="J34" s="429">
        <f t="shared" si="1"/>
        <v>238335.34680063682</v>
      </c>
      <c r="K34" s="429">
        <f t="shared" si="1"/>
        <v>231379.18421446031</v>
      </c>
      <c r="L34" s="429">
        <f t="shared" si="1"/>
        <v>211760.99153648803</v>
      </c>
      <c r="M34" s="429">
        <f t="shared" si="1"/>
        <v>199495.75727176378</v>
      </c>
      <c r="N34" s="429">
        <f t="shared" si="1"/>
        <v>192203.67673113954</v>
      </c>
      <c r="O34" s="429">
        <f t="shared" si="1"/>
        <v>188858.66814442427</v>
      </c>
      <c r="P34" s="429">
        <f t="shared" si="1"/>
        <v>187498.07823225463</v>
      </c>
      <c r="Q34" s="429">
        <f t="shared" si="1"/>
        <v>164421.60895754248</v>
      </c>
      <c r="R34" s="429">
        <f t="shared" si="1"/>
        <v>167285.0811883813</v>
      </c>
      <c r="S34" s="429">
        <f t="shared" si="1"/>
        <v>162968.85743588491</v>
      </c>
      <c r="T34" s="429">
        <f t="shared" si="1"/>
        <v>151448.61969554535</v>
      </c>
      <c r="U34" s="429">
        <f t="shared" si="1"/>
        <v>132074.06222857145</v>
      </c>
      <c r="V34" s="429">
        <f t="shared" si="1"/>
        <v>146427.6979681004</v>
      </c>
      <c r="W34" s="429">
        <f t="shared" si="1"/>
        <v>182899.28812222125</v>
      </c>
      <c r="X34" s="429">
        <f t="shared" si="1"/>
        <v>179607.91441262097</v>
      </c>
      <c r="Y34" s="429">
        <f t="shared" si="1"/>
        <v>181290.90201866301</v>
      </c>
      <c r="Z34" s="429">
        <f t="shared" si="1"/>
        <v>187461.83645020102</v>
      </c>
      <c r="AA34" s="429">
        <f t="shared" si="1"/>
        <v>194615.77561329451</v>
      </c>
      <c r="AB34" s="429">
        <f t="shared" si="1"/>
        <v>194471.44014692839</v>
      </c>
      <c r="AC34" s="429">
        <f t="shared" si="1"/>
        <v>197072.33863062318</v>
      </c>
      <c r="AD34" s="429">
        <f t="shared" si="1"/>
        <v>210991.82809083632</v>
      </c>
      <c r="AE34" s="429">
        <f t="shared" si="1"/>
        <v>211095.98533001126</v>
      </c>
      <c r="AF34" s="429">
        <f t="shared" si="1"/>
        <v>213876.97104706595</v>
      </c>
      <c r="AG34" s="429">
        <f t="shared" si="1"/>
        <v>209726.45486184582</v>
      </c>
      <c r="AH34" s="429">
        <f t="shared" si="1"/>
        <v>207376.80836642947</v>
      </c>
      <c r="AI34" s="429">
        <f t="shared" si="1"/>
        <v>214569.49244629615</v>
      </c>
      <c r="AJ34" s="429">
        <f t="shared" si="1"/>
        <v>211631.25492206449</v>
      </c>
      <c r="AK34" s="430">
        <f>SUM($B34:AJ34)</f>
        <v>9193230.9115657862</v>
      </c>
    </row>
    <row r="35" spans="1:46" x14ac:dyDescent="0.3">
      <c r="A35" s="84"/>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6"/>
      <c r="AJ35" s="86"/>
      <c r="AK35" s="85"/>
    </row>
    <row r="36" spans="1:46" x14ac:dyDescent="0.3">
      <c r="E36" s="87"/>
      <c r="F36" s="87"/>
      <c r="G36" s="87"/>
      <c r="H36" s="87"/>
      <c r="I36" s="87"/>
      <c r="J36" s="87"/>
      <c r="K36" s="87"/>
      <c r="L36" s="87"/>
      <c r="M36" s="87"/>
      <c r="N36" s="87"/>
      <c r="O36" s="87"/>
      <c r="P36" s="87"/>
      <c r="Q36" s="88"/>
      <c r="R36" s="88"/>
      <c r="S36" s="89"/>
      <c r="T36" s="89"/>
      <c r="U36" s="89"/>
      <c r="V36" s="89"/>
      <c r="W36" s="89"/>
      <c r="X36" s="89"/>
      <c r="Y36" s="89"/>
      <c r="Z36" s="89"/>
      <c r="AA36" s="89"/>
      <c r="AB36" s="89"/>
      <c r="AC36" s="89"/>
      <c r="AD36" s="89"/>
      <c r="AE36" s="89"/>
      <c r="AF36" s="89"/>
      <c r="AG36" s="89"/>
      <c r="AH36" s="89"/>
      <c r="AI36" s="90"/>
      <c r="AJ36" s="90"/>
      <c r="AK36" s="89"/>
    </row>
    <row r="37" spans="1:46" x14ac:dyDescent="0.3">
      <c r="E37" s="87"/>
      <c r="F37" s="87"/>
      <c r="G37" s="87"/>
      <c r="H37" s="87"/>
      <c r="I37" s="87"/>
      <c r="J37" s="87"/>
      <c r="K37" s="87"/>
      <c r="L37" s="87"/>
      <c r="M37" s="87"/>
      <c r="N37" s="87"/>
      <c r="O37" s="87"/>
      <c r="P37" s="87"/>
      <c r="Q37" s="88"/>
      <c r="R37" s="88"/>
      <c r="S37" s="89"/>
      <c r="T37" s="89"/>
      <c r="U37" s="89"/>
      <c r="V37" s="89"/>
      <c r="W37" s="89"/>
      <c r="X37" s="89"/>
      <c r="Y37" s="89"/>
      <c r="Z37" s="89"/>
      <c r="AA37" s="89"/>
      <c r="AB37" s="89"/>
      <c r="AC37" s="89"/>
      <c r="AD37" s="89"/>
      <c r="AE37" s="89"/>
      <c r="AF37" s="89"/>
      <c r="AG37" s="89"/>
      <c r="AH37" s="89"/>
      <c r="AI37" s="90"/>
      <c r="AJ37" s="90"/>
      <c r="AK37" s="89"/>
    </row>
    <row r="38" spans="1:46" x14ac:dyDescent="0.3">
      <c r="E38" s="87"/>
      <c r="F38" s="87"/>
      <c r="G38" s="87"/>
      <c r="H38" s="87"/>
      <c r="I38" s="87"/>
      <c r="J38" s="87"/>
      <c r="K38" s="87"/>
      <c r="L38" s="87"/>
      <c r="M38" s="87"/>
      <c r="N38" s="87"/>
      <c r="O38" s="87"/>
      <c r="P38" s="87"/>
      <c r="Q38" s="88"/>
      <c r="R38" s="88"/>
      <c r="S38" s="89"/>
      <c r="T38" s="89"/>
      <c r="U38" s="89"/>
      <c r="V38" s="89"/>
      <c r="W38" s="89"/>
      <c r="X38" s="89"/>
      <c r="Y38" s="89"/>
      <c r="Z38" s="89"/>
      <c r="AA38" s="89"/>
      <c r="AB38" s="89"/>
      <c r="AC38" s="89"/>
      <c r="AD38" s="89"/>
      <c r="AE38" s="89"/>
      <c r="AF38" s="89"/>
      <c r="AG38" s="89"/>
      <c r="AH38" s="89"/>
      <c r="AI38" s="90"/>
      <c r="AJ38" s="90"/>
      <c r="AK38" s="89"/>
    </row>
    <row r="39" spans="1:46" x14ac:dyDescent="0.3">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91"/>
      <c r="AJ39" s="91"/>
      <c r="AK39" s="87"/>
    </row>
    <row r="40" spans="1:46" x14ac:dyDescent="0.3">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91"/>
      <c r="AJ40" s="91"/>
      <c r="AK40" s="87"/>
    </row>
    <row r="41" spans="1:46" x14ac:dyDescent="0.3">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91"/>
      <c r="AJ41" s="91"/>
      <c r="AK41" s="87"/>
    </row>
    <row r="42" spans="1:46" x14ac:dyDescent="0.3">
      <c r="E42" s="87"/>
      <c r="F42" s="87"/>
      <c r="G42" s="87"/>
      <c r="H42" s="87"/>
      <c r="I42" s="87"/>
      <c r="J42" s="87"/>
      <c r="K42" s="87"/>
      <c r="L42" s="87"/>
      <c r="M42" s="87"/>
      <c r="O42" s="87"/>
      <c r="P42" s="87"/>
      <c r="Q42" s="87"/>
      <c r="R42" s="87"/>
      <c r="S42" s="87"/>
      <c r="T42" s="87"/>
      <c r="U42" s="87"/>
      <c r="V42" s="87"/>
      <c r="W42" s="87"/>
      <c r="X42" s="87"/>
      <c r="Y42" s="87"/>
      <c r="Z42" s="87"/>
      <c r="AA42" s="87"/>
      <c r="AB42" s="87"/>
      <c r="AC42" s="87"/>
      <c r="AD42" s="87"/>
      <c r="AE42" s="87"/>
      <c r="AF42" s="87"/>
      <c r="AG42" s="87"/>
      <c r="AH42" s="87"/>
      <c r="AI42" s="91"/>
      <c r="AJ42" s="91"/>
      <c r="AK42" s="87"/>
    </row>
    <row r="43" spans="1:46" x14ac:dyDescent="0.3">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91"/>
      <c r="AJ43" s="91"/>
      <c r="AK43" s="87"/>
    </row>
    <row r="44" spans="1:46" x14ac:dyDescent="0.3">
      <c r="E44" s="87"/>
      <c r="F44" s="87"/>
      <c r="G44" s="87"/>
      <c r="H44" s="87"/>
      <c r="I44" s="87"/>
      <c r="J44" s="87"/>
      <c r="K44" s="87"/>
      <c r="L44" s="87"/>
      <c r="M44" s="87"/>
      <c r="O44" s="87"/>
      <c r="P44" s="87"/>
      <c r="Q44" s="87"/>
      <c r="R44" s="87"/>
      <c r="S44" s="87"/>
      <c r="T44" s="87"/>
      <c r="U44" s="87"/>
      <c r="V44" s="87"/>
      <c r="W44" s="87"/>
      <c r="X44" s="87"/>
      <c r="Y44" s="87"/>
      <c r="Z44" s="87"/>
      <c r="AA44" s="87"/>
      <c r="AB44" s="87"/>
      <c r="AC44" s="87"/>
      <c r="AD44" s="87"/>
      <c r="AE44" s="87"/>
      <c r="AF44" s="87"/>
      <c r="AG44" s="87"/>
      <c r="AH44" s="87"/>
      <c r="AI44" s="91"/>
      <c r="AJ44" s="91"/>
      <c r="AK44" s="87"/>
    </row>
    <row r="45" spans="1:46" x14ac:dyDescent="0.3">
      <c r="E45" s="87"/>
      <c r="F45" s="87"/>
      <c r="G45" s="87"/>
      <c r="H45" s="87"/>
      <c r="I45" s="87"/>
      <c r="J45" s="87"/>
      <c r="K45" s="87"/>
      <c r="L45" s="87"/>
      <c r="M45" s="87"/>
      <c r="O45" s="87"/>
      <c r="P45" s="87"/>
      <c r="Q45" s="87"/>
      <c r="R45" s="87"/>
      <c r="S45" s="87"/>
      <c r="T45" s="87"/>
      <c r="U45" s="87"/>
      <c r="V45" s="87"/>
      <c r="W45" s="87"/>
      <c r="X45" s="87"/>
      <c r="Y45" s="87"/>
      <c r="Z45" s="87"/>
      <c r="AA45" s="87"/>
      <c r="AB45" s="87"/>
      <c r="AC45" s="87"/>
      <c r="AD45" s="87"/>
      <c r="AE45" s="87"/>
      <c r="AF45" s="87"/>
      <c r="AG45" s="87"/>
      <c r="AH45" s="87"/>
      <c r="AI45" s="91"/>
      <c r="AJ45" s="91"/>
      <c r="AK45" s="87"/>
    </row>
    <row r="46" spans="1:46" x14ac:dyDescent="0.3">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91"/>
      <c r="AJ46" s="91"/>
      <c r="AK46" s="87"/>
    </row>
    <row r="47" spans="1:46" x14ac:dyDescent="0.3">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91"/>
      <c r="AJ47" s="91"/>
      <c r="AK47" s="87"/>
    </row>
    <row r="48" spans="1:46" x14ac:dyDescent="0.3">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91"/>
      <c r="AJ48" s="91"/>
      <c r="AK48" s="87"/>
    </row>
    <row r="49" spans="2:37" x14ac:dyDescent="0.3">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91"/>
      <c r="AJ49" s="91"/>
      <c r="AK49" s="87"/>
    </row>
    <row r="50" spans="2:37" x14ac:dyDescent="0.3">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91"/>
      <c r="AJ50" s="91"/>
      <c r="AK50" s="87"/>
    </row>
    <row r="51" spans="2:37" x14ac:dyDescent="0.3">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91"/>
      <c r="AJ51" s="91"/>
      <c r="AK51" s="87"/>
    </row>
    <row r="52" spans="2:37" x14ac:dyDescent="0.3">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91"/>
      <c r="AJ52" s="91"/>
      <c r="AK52" s="87"/>
    </row>
    <row r="53" spans="2:37" x14ac:dyDescent="0.3">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91"/>
      <c r="AJ53" s="91"/>
      <c r="AK53" s="87"/>
    </row>
    <row r="54" spans="2:37" x14ac:dyDescent="0.3">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91"/>
      <c r="AJ54" s="91"/>
      <c r="AK54" s="87"/>
    </row>
    <row r="55" spans="2:37" x14ac:dyDescent="0.3">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91"/>
      <c r="AJ55" s="91"/>
      <c r="AK55" s="87"/>
    </row>
    <row r="56" spans="2:37" x14ac:dyDescent="0.3">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91"/>
      <c r="AJ56" s="91"/>
      <c r="AK56" s="87"/>
    </row>
    <row r="57" spans="2:37" x14ac:dyDescent="0.3">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91"/>
      <c r="AJ57" s="91"/>
      <c r="AK57" s="87"/>
    </row>
    <row r="58" spans="2:37" x14ac:dyDescent="0.3">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91"/>
      <c r="AJ58" s="91"/>
      <c r="AK58" s="87"/>
    </row>
    <row r="59" spans="2:37" x14ac:dyDescent="0.3">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91"/>
      <c r="AJ59" s="91"/>
      <c r="AK59" s="87"/>
    </row>
    <row r="60" spans="2:37" x14ac:dyDescent="0.3">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91"/>
      <c r="AJ60" s="91"/>
      <c r="AK60" s="87"/>
    </row>
    <row r="61" spans="2:37" x14ac:dyDescent="0.3">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91"/>
      <c r="AJ61" s="91"/>
      <c r="AK61" s="87"/>
    </row>
    <row r="62" spans="2:37" x14ac:dyDescent="0.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91"/>
      <c r="AJ62" s="91"/>
      <c r="AK62" s="87"/>
    </row>
    <row r="63" spans="2:37" x14ac:dyDescent="0.3">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91"/>
      <c r="AJ63" s="91"/>
      <c r="AK63" s="87"/>
    </row>
    <row r="64" spans="2:37" x14ac:dyDescent="0.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91"/>
      <c r="AJ64" s="91"/>
      <c r="AK64" s="87"/>
    </row>
    <row r="65" spans="2:37" x14ac:dyDescent="0.3">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91"/>
      <c r="AJ65" s="91"/>
      <c r="AK65" s="87"/>
    </row>
    <row r="66" spans="2:37" x14ac:dyDescent="0.3">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91"/>
      <c r="AJ66" s="91"/>
      <c r="AK66" s="87"/>
    </row>
    <row r="67" spans="2:37" x14ac:dyDescent="0.3">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91"/>
      <c r="AJ67" s="91"/>
      <c r="AK67" s="87"/>
    </row>
    <row r="68" spans="2:37" x14ac:dyDescent="0.3">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91"/>
      <c r="AJ68" s="91"/>
      <c r="AK68" s="87"/>
    </row>
    <row r="69" spans="2:37" x14ac:dyDescent="0.3">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91"/>
      <c r="AJ69" s="91"/>
      <c r="AK69" s="87"/>
    </row>
    <row r="70" spans="2:37" x14ac:dyDescent="0.3">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91"/>
      <c r="AJ70" s="91"/>
      <c r="AK70" s="87"/>
    </row>
    <row r="71" spans="2:37" x14ac:dyDescent="0.3">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91"/>
      <c r="AJ71" s="91"/>
      <c r="AK71" s="87"/>
    </row>
    <row r="72" spans="2:37" x14ac:dyDescent="0.3">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91"/>
      <c r="AJ72" s="91"/>
      <c r="AK72" s="87"/>
    </row>
    <row r="73" spans="2:37" x14ac:dyDescent="0.3">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91"/>
      <c r="AJ73" s="91"/>
      <c r="AK73" s="87"/>
    </row>
    <row r="74" spans="2:37" x14ac:dyDescent="0.3">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91"/>
      <c r="AJ74" s="91"/>
      <c r="AK74" s="87"/>
    </row>
    <row r="75" spans="2:37" x14ac:dyDescent="0.3">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91"/>
      <c r="AJ75" s="91"/>
      <c r="AK75" s="87"/>
    </row>
    <row r="76" spans="2:37" x14ac:dyDescent="0.3">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91"/>
      <c r="AJ76" s="91"/>
      <c r="AK76" s="87"/>
    </row>
    <row r="77" spans="2:37" x14ac:dyDescent="0.3">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91"/>
      <c r="AJ77" s="91"/>
      <c r="AK77" s="87"/>
    </row>
    <row r="78" spans="2:37" x14ac:dyDescent="0.3">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91"/>
      <c r="AJ78" s="91"/>
      <c r="AK78" s="87"/>
    </row>
    <row r="79" spans="2:37" x14ac:dyDescent="0.3">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91"/>
      <c r="AJ79" s="91"/>
      <c r="AK79" s="87"/>
    </row>
    <row r="80" spans="2:37" x14ac:dyDescent="0.3">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91"/>
      <c r="AJ80" s="91"/>
      <c r="AK80" s="87"/>
    </row>
    <row r="81" spans="2:37" x14ac:dyDescent="0.3">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91"/>
      <c r="AJ81" s="91"/>
      <c r="AK81" s="87"/>
    </row>
    <row r="82" spans="2:37" x14ac:dyDescent="0.3">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91"/>
      <c r="AJ82" s="91"/>
      <c r="AK82" s="87"/>
    </row>
    <row r="83" spans="2:37" x14ac:dyDescent="0.3">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91"/>
      <c r="AJ83" s="91"/>
      <c r="AK83" s="87"/>
    </row>
    <row r="84" spans="2:37" x14ac:dyDescent="0.3">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91"/>
      <c r="AJ84" s="91"/>
      <c r="AK84" s="87"/>
    </row>
    <row r="85" spans="2:37" x14ac:dyDescent="0.3">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91"/>
      <c r="AJ85" s="91"/>
      <c r="AK85" s="87"/>
    </row>
    <row r="86" spans="2:37" x14ac:dyDescent="0.3">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91"/>
      <c r="AJ86" s="91"/>
      <c r="AK86" s="87"/>
    </row>
    <row r="87" spans="2:37" x14ac:dyDescent="0.3">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91"/>
      <c r="AJ87" s="91"/>
      <c r="AK87" s="87"/>
    </row>
    <row r="88" spans="2:37" x14ac:dyDescent="0.3">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91"/>
      <c r="AJ88" s="91"/>
      <c r="AK88" s="87"/>
    </row>
    <row r="89" spans="2:37" x14ac:dyDescent="0.3">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91"/>
      <c r="AJ89" s="91"/>
      <c r="AK89" s="87"/>
    </row>
    <row r="90" spans="2:37" x14ac:dyDescent="0.3">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91"/>
      <c r="AJ90" s="91"/>
      <c r="AK90" s="87"/>
    </row>
    <row r="91" spans="2:37" x14ac:dyDescent="0.3">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91"/>
      <c r="AJ91" s="91"/>
      <c r="AK91" s="87"/>
    </row>
    <row r="92" spans="2:37" x14ac:dyDescent="0.3">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91"/>
      <c r="AJ92" s="91"/>
      <c r="AK92" s="87"/>
    </row>
    <row r="93" spans="2:37" x14ac:dyDescent="0.3">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91"/>
      <c r="AJ93" s="91"/>
      <c r="AK93" s="87"/>
    </row>
    <row r="94" spans="2:37" x14ac:dyDescent="0.3">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91"/>
      <c r="AJ94" s="91"/>
      <c r="AK94" s="87"/>
    </row>
    <row r="95" spans="2:37" x14ac:dyDescent="0.3">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91"/>
      <c r="AJ95" s="91"/>
      <c r="AK95" s="87"/>
    </row>
    <row r="96" spans="2:37" x14ac:dyDescent="0.3">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91"/>
      <c r="AJ96" s="91"/>
      <c r="AK96" s="87"/>
    </row>
    <row r="97" spans="2:37" x14ac:dyDescent="0.3">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91"/>
      <c r="AJ97" s="91"/>
      <c r="AK97" s="87"/>
    </row>
    <row r="98" spans="2:37" x14ac:dyDescent="0.3">
      <c r="B98" s="87"/>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c r="AH98" s="87"/>
      <c r="AI98" s="91"/>
      <c r="AJ98" s="91"/>
      <c r="AK98" s="87"/>
    </row>
    <row r="99" spans="2:37" x14ac:dyDescent="0.3">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91"/>
      <c r="AJ99" s="91"/>
      <c r="AK99" s="87"/>
    </row>
    <row r="100" spans="2:37" x14ac:dyDescent="0.3">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91"/>
      <c r="AJ100" s="91"/>
      <c r="AK100" s="87"/>
    </row>
    <row r="101" spans="2:37" x14ac:dyDescent="0.3">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91"/>
      <c r="AJ101" s="91"/>
      <c r="AK101" s="87"/>
    </row>
    <row r="102" spans="2:37" x14ac:dyDescent="0.3">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91"/>
      <c r="AJ102" s="91"/>
      <c r="AK102" s="87"/>
    </row>
    <row r="103" spans="2:37" x14ac:dyDescent="0.3">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91"/>
      <c r="AJ103" s="91"/>
      <c r="AK103" s="87"/>
    </row>
    <row r="104" spans="2:37" x14ac:dyDescent="0.3">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91"/>
      <c r="AJ104" s="91"/>
      <c r="AK104" s="87"/>
    </row>
    <row r="105" spans="2:37" x14ac:dyDescent="0.3">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91"/>
      <c r="AJ105" s="91"/>
      <c r="AK105" s="87"/>
    </row>
    <row r="106" spans="2:37" x14ac:dyDescent="0.3">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91"/>
      <c r="AJ106" s="91"/>
      <c r="AK106" s="87"/>
    </row>
    <row r="107" spans="2:37" x14ac:dyDescent="0.3">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91"/>
      <c r="AJ107" s="91"/>
      <c r="AK107" s="87"/>
    </row>
    <row r="108" spans="2:37" x14ac:dyDescent="0.3">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91"/>
      <c r="AJ108" s="91"/>
      <c r="AK108" s="87"/>
    </row>
    <row r="109" spans="2:37" x14ac:dyDescent="0.3">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91"/>
      <c r="AJ109" s="91"/>
      <c r="AK109" s="87"/>
    </row>
    <row r="110" spans="2:37" x14ac:dyDescent="0.3">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91"/>
      <c r="AJ110" s="91"/>
      <c r="AK110" s="87"/>
    </row>
    <row r="111" spans="2:37" x14ac:dyDescent="0.3">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91"/>
      <c r="AJ111" s="91"/>
      <c r="AK111" s="87"/>
    </row>
    <row r="112" spans="2:37" x14ac:dyDescent="0.3">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91"/>
      <c r="AJ112" s="91"/>
      <c r="AK112" s="87"/>
    </row>
    <row r="113" spans="2:37" x14ac:dyDescent="0.3">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91"/>
      <c r="AJ113" s="91"/>
      <c r="AK113" s="87"/>
    </row>
    <row r="114" spans="2:37" x14ac:dyDescent="0.3">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91"/>
      <c r="AJ114" s="91"/>
      <c r="AK114" s="87"/>
    </row>
    <row r="115" spans="2:37" x14ac:dyDescent="0.3">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91"/>
      <c r="AJ115" s="91"/>
      <c r="AK115" s="87"/>
    </row>
    <row r="116" spans="2:37" x14ac:dyDescent="0.3">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91"/>
      <c r="AJ116" s="91"/>
      <c r="AK116" s="87"/>
    </row>
    <row r="117" spans="2:37" x14ac:dyDescent="0.3">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91"/>
      <c r="AJ117" s="91"/>
      <c r="AK117" s="87"/>
    </row>
    <row r="118" spans="2:37" x14ac:dyDescent="0.3">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91"/>
      <c r="AJ118" s="91"/>
      <c r="AK118" s="87"/>
    </row>
    <row r="119" spans="2:37" x14ac:dyDescent="0.3">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91"/>
      <c r="AJ119" s="91"/>
      <c r="AK119" s="87"/>
    </row>
    <row r="120" spans="2:37" x14ac:dyDescent="0.3">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91"/>
      <c r="AJ120" s="91"/>
      <c r="AK120" s="87"/>
    </row>
    <row r="121" spans="2:37" x14ac:dyDescent="0.3">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91"/>
      <c r="AJ121" s="91"/>
      <c r="AK121" s="87"/>
    </row>
    <row r="122" spans="2:37" x14ac:dyDescent="0.3">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91"/>
      <c r="AJ122" s="91"/>
      <c r="AK122" s="87"/>
    </row>
    <row r="123" spans="2:37" x14ac:dyDescent="0.3">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91"/>
      <c r="AJ123" s="91"/>
      <c r="AK123" s="87"/>
    </row>
    <row r="124" spans="2:37" x14ac:dyDescent="0.3">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91"/>
      <c r="AJ124" s="91"/>
      <c r="AK124" s="87"/>
    </row>
    <row r="125" spans="2:37" x14ac:dyDescent="0.3">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91"/>
      <c r="AJ125" s="91"/>
      <c r="AK125" s="87"/>
    </row>
    <row r="126" spans="2:37" x14ac:dyDescent="0.3">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91"/>
      <c r="AJ126" s="91"/>
      <c r="AK126" s="87"/>
    </row>
    <row r="127" spans="2:37" x14ac:dyDescent="0.3">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91"/>
      <c r="AJ127" s="91"/>
      <c r="AK127" s="87"/>
    </row>
    <row r="128" spans="2:37" x14ac:dyDescent="0.3">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87"/>
      <c r="AI128" s="91"/>
      <c r="AJ128" s="91"/>
      <c r="AK128" s="87"/>
    </row>
    <row r="129" spans="2:37" x14ac:dyDescent="0.3">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91"/>
      <c r="AJ129" s="91"/>
      <c r="AK129" s="87"/>
    </row>
    <row r="130" spans="2:37" x14ac:dyDescent="0.3">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91"/>
      <c r="AJ130" s="91"/>
      <c r="AK130" s="87"/>
    </row>
    <row r="131" spans="2:37" x14ac:dyDescent="0.3">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91"/>
      <c r="AJ131" s="91"/>
      <c r="AK131" s="87"/>
    </row>
    <row r="132" spans="2:37" x14ac:dyDescent="0.3">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91"/>
      <c r="AJ132" s="91"/>
      <c r="AK132" s="87"/>
    </row>
    <row r="133" spans="2:37" x14ac:dyDescent="0.3">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91"/>
      <c r="AJ133" s="91"/>
      <c r="AK133" s="87"/>
    </row>
    <row r="134" spans="2:37" x14ac:dyDescent="0.3">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91"/>
      <c r="AJ134" s="91"/>
      <c r="AK134" s="87"/>
    </row>
    <row r="135" spans="2:37" x14ac:dyDescent="0.3">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91"/>
      <c r="AJ135" s="91"/>
      <c r="AK135" s="87"/>
    </row>
    <row r="136" spans="2:37" x14ac:dyDescent="0.3">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91"/>
      <c r="AJ136" s="91"/>
      <c r="AK136" s="87"/>
    </row>
    <row r="137" spans="2:37" x14ac:dyDescent="0.3">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91"/>
      <c r="AJ137" s="91"/>
      <c r="AK137" s="87"/>
    </row>
    <row r="138" spans="2:37" x14ac:dyDescent="0.3">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91"/>
      <c r="AJ138" s="91"/>
      <c r="AK138" s="87"/>
    </row>
    <row r="139" spans="2:37" x14ac:dyDescent="0.3">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91"/>
      <c r="AJ139" s="91"/>
      <c r="AK139" s="87"/>
    </row>
    <row r="140" spans="2:37" x14ac:dyDescent="0.3">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87"/>
      <c r="AI140" s="91"/>
      <c r="AJ140" s="91"/>
      <c r="AK140" s="87"/>
    </row>
    <row r="141" spans="2:37" x14ac:dyDescent="0.3">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91"/>
      <c r="AJ141" s="91"/>
      <c r="AK141" s="87"/>
    </row>
    <row r="142" spans="2:37" x14ac:dyDescent="0.3">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87"/>
      <c r="AI142" s="91"/>
      <c r="AJ142" s="91"/>
      <c r="AK142" s="87"/>
    </row>
    <row r="143" spans="2:37" x14ac:dyDescent="0.3">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91"/>
      <c r="AJ143" s="91"/>
      <c r="AK143" s="87"/>
    </row>
    <row r="144" spans="2:37" x14ac:dyDescent="0.3">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91"/>
      <c r="AJ144" s="91"/>
      <c r="AK144" s="87"/>
    </row>
    <row r="145" spans="2:37" x14ac:dyDescent="0.3">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91"/>
      <c r="AJ145" s="91"/>
      <c r="AK145" s="87"/>
    </row>
    <row r="146" spans="2:37" x14ac:dyDescent="0.3">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c r="AI146" s="91"/>
      <c r="AJ146" s="91"/>
      <c r="AK146" s="87"/>
    </row>
    <row r="147" spans="2:37" x14ac:dyDescent="0.3">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91"/>
      <c r="AJ147" s="91"/>
      <c r="AK147" s="87"/>
    </row>
    <row r="148" spans="2:37" x14ac:dyDescent="0.3">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87"/>
      <c r="AI148" s="91"/>
      <c r="AJ148" s="91"/>
      <c r="AK148" s="87"/>
    </row>
    <row r="149" spans="2:37" x14ac:dyDescent="0.3">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91"/>
      <c r="AJ149" s="91"/>
      <c r="AK149" s="87"/>
    </row>
    <row r="150" spans="2:37" x14ac:dyDescent="0.3">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91"/>
      <c r="AJ150" s="91"/>
      <c r="AK150" s="87"/>
    </row>
    <row r="151" spans="2:37" x14ac:dyDescent="0.3">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91"/>
      <c r="AJ151" s="91"/>
      <c r="AK151" s="87"/>
    </row>
    <row r="152" spans="2:37" x14ac:dyDescent="0.3">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c r="AI152" s="91"/>
      <c r="AJ152" s="91"/>
      <c r="AK152" s="87"/>
    </row>
    <row r="153" spans="2:37" x14ac:dyDescent="0.3">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91"/>
      <c r="AJ153" s="91"/>
      <c r="AK153" s="87"/>
    </row>
    <row r="154" spans="2:37" x14ac:dyDescent="0.3">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c r="AH154" s="87"/>
      <c r="AI154" s="91"/>
      <c r="AJ154" s="91"/>
      <c r="AK154" s="87"/>
    </row>
    <row r="155" spans="2:37" x14ac:dyDescent="0.3">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91"/>
      <c r="AJ155" s="91"/>
      <c r="AK155" s="87"/>
    </row>
    <row r="156" spans="2:37" x14ac:dyDescent="0.3">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91"/>
      <c r="AJ156" s="91"/>
      <c r="AK156" s="87"/>
    </row>
    <row r="157" spans="2:37" x14ac:dyDescent="0.3">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91"/>
      <c r="AJ157" s="91"/>
      <c r="AK157" s="87"/>
    </row>
    <row r="158" spans="2:37" x14ac:dyDescent="0.3">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91"/>
      <c r="AJ158" s="91"/>
      <c r="AK158" s="87"/>
    </row>
    <row r="159" spans="2:37" x14ac:dyDescent="0.3">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91"/>
      <c r="AJ159" s="91"/>
      <c r="AK159" s="87"/>
    </row>
    <row r="160" spans="2:37" x14ac:dyDescent="0.3">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91"/>
      <c r="AJ160" s="91"/>
      <c r="AK160" s="87"/>
    </row>
    <row r="161" spans="2:37" x14ac:dyDescent="0.3">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91"/>
      <c r="AJ161" s="91"/>
      <c r="AK161" s="87"/>
    </row>
    <row r="162" spans="2:37" x14ac:dyDescent="0.3">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91"/>
      <c r="AJ162" s="91"/>
      <c r="AK162" s="87"/>
    </row>
    <row r="163" spans="2:37" x14ac:dyDescent="0.3">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91"/>
      <c r="AJ163" s="91"/>
      <c r="AK163" s="87"/>
    </row>
    <row r="164" spans="2:37" x14ac:dyDescent="0.3">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91"/>
      <c r="AJ164" s="91"/>
      <c r="AK164" s="87"/>
    </row>
    <row r="165" spans="2:37" x14ac:dyDescent="0.3">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91"/>
      <c r="AJ165" s="91"/>
      <c r="AK165" s="87"/>
    </row>
    <row r="166" spans="2:37" x14ac:dyDescent="0.3">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91"/>
      <c r="AJ166" s="91"/>
      <c r="AK166" s="87"/>
    </row>
    <row r="167" spans="2:37" x14ac:dyDescent="0.3">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91"/>
      <c r="AJ167" s="91"/>
      <c r="AK167" s="87"/>
    </row>
    <row r="168" spans="2:37" x14ac:dyDescent="0.3">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91"/>
      <c r="AJ168" s="91"/>
      <c r="AK168" s="87"/>
    </row>
    <row r="169" spans="2:37" x14ac:dyDescent="0.3">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91"/>
      <c r="AJ169" s="91"/>
      <c r="AK169" s="87"/>
    </row>
    <row r="170" spans="2:37" x14ac:dyDescent="0.3">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c r="AH170" s="87"/>
      <c r="AI170" s="91"/>
      <c r="AJ170" s="91"/>
      <c r="AK170" s="87"/>
    </row>
    <row r="171" spans="2:37" x14ac:dyDescent="0.3">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91"/>
      <c r="AJ171" s="91"/>
      <c r="AK171" s="87"/>
    </row>
    <row r="172" spans="2:37" x14ac:dyDescent="0.3">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91"/>
      <c r="AJ172" s="91"/>
      <c r="AK172" s="87"/>
    </row>
    <row r="173" spans="2:37" x14ac:dyDescent="0.3">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91"/>
      <c r="AJ173" s="91"/>
      <c r="AK173" s="87"/>
    </row>
    <row r="174" spans="2:37" x14ac:dyDescent="0.3">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91"/>
      <c r="AJ174" s="91"/>
      <c r="AK174" s="87"/>
    </row>
    <row r="175" spans="2:37" x14ac:dyDescent="0.3">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91"/>
      <c r="AJ175" s="91"/>
      <c r="AK175" s="87"/>
    </row>
    <row r="176" spans="2:37" x14ac:dyDescent="0.3">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c r="AH176" s="87"/>
      <c r="AI176" s="91"/>
      <c r="AJ176" s="91"/>
      <c r="AK176" s="87"/>
    </row>
    <row r="177" spans="2:37" x14ac:dyDescent="0.3">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91"/>
      <c r="AJ177" s="91"/>
      <c r="AK177" s="87"/>
    </row>
    <row r="178" spans="2:37" x14ac:dyDescent="0.3">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c r="AH178" s="87"/>
      <c r="AI178" s="91"/>
      <c r="AJ178" s="91"/>
      <c r="AK178" s="87"/>
    </row>
    <row r="179" spans="2:37" x14ac:dyDescent="0.3">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91"/>
      <c r="AJ179" s="91"/>
      <c r="AK179" s="87"/>
    </row>
    <row r="180" spans="2:37" x14ac:dyDescent="0.3">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c r="AH180" s="87"/>
      <c r="AI180" s="91"/>
      <c r="AJ180" s="91"/>
      <c r="AK180" s="87"/>
    </row>
    <row r="181" spans="2:37" x14ac:dyDescent="0.3">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91"/>
      <c r="AJ181" s="91"/>
      <c r="AK181" s="87"/>
    </row>
    <row r="182" spans="2:37" x14ac:dyDescent="0.3">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91"/>
      <c r="AJ182" s="91"/>
      <c r="AK182" s="87"/>
    </row>
    <row r="183" spans="2:37" x14ac:dyDescent="0.3">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91"/>
      <c r="AJ183" s="91"/>
      <c r="AK183" s="87"/>
    </row>
    <row r="184" spans="2:37" x14ac:dyDescent="0.3">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c r="AH184" s="87"/>
      <c r="AI184" s="91"/>
      <c r="AJ184" s="91"/>
      <c r="AK184" s="87"/>
    </row>
    <row r="185" spans="2:37" x14ac:dyDescent="0.3">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91"/>
      <c r="AJ185" s="91"/>
      <c r="AK185" s="87"/>
    </row>
    <row r="186" spans="2:37" x14ac:dyDescent="0.3">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91"/>
      <c r="AJ186" s="91"/>
      <c r="AK186" s="87"/>
    </row>
    <row r="187" spans="2:37" x14ac:dyDescent="0.3">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91"/>
      <c r="AJ187" s="91"/>
      <c r="AK187" s="87"/>
    </row>
    <row r="188" spans="2:37" x14ac:dyDescent="0.3">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c r="AH188" s="87"/>
      <c r="AI188" s="91"/>
      <c r="AJ188" s="91"/>
      <c r="AK188" s="87"/>
    </row>
    <row r="189" spans="2:37" x14ac:dyDescent="0.3">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91"/>
      <c r="AJ189" s="91"/>
      <c r="AK189" s="87"/>
    </row>
    <row r="190" spans="2:37" x14ac:dyDescent="0.3">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c r="AH190" s="87"/>
      <c r="AI190" s="91"/>
      <c r="AJ190" s="91"/>
      <c r="AK190" s="87"/>
    </row>
    <row r="191" spans="2:37" x14ac:dyDescent="0.3">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91"/>
      <c r="AJ191" s="91"/>
      <c r="AK191" s="87"/>
    </row>
    <row r="192" spans="2:37" x14ac:dyDescent="0.3">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c r="AH192" s="87"/>
      <c r="AI192" s="91"/>
      <c r="AJ192" s="91"/>
      <c r="AK192" s="87"/>
    </row>
    <row r="193" spans="2:37" x14ac:dyDescent="0.3">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91"/>
      <c r="AJ193" s="91"/>
      <c r="AK193" s="87"/>
    </row>
    <row r="194" spans="2:37" x14ac:dyDescent="0.3">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91"/>
      <c r="AJ194" s="91"/>
      <c r="AK194" s="87"/>
    </row>
    <row r="195" spans="2:37" x14ac:dyDescent="0.3">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91"/>
      <c r="AJ195" s="91"/>
      <c r="AK195" s="87"/>
    </row>
    <row r="196" spans="2:37" x14ac:dyDescent="0.3">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91"/>
      <c r="AJ196" s="91"/>
      <c r="AK196" s="87"/>
    </row>
    <row r="197" spans="2:37" x14ac:dyDescent="0.3">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91"/>
      <c r="AJ197" s="91"/>
      <c r="AK197" s="87"/>
    </row>
    <row r="198" spans="2:37" x14ac:dyDescent="0.3">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c r="AI198" s="91"/>
      <c r="AJ198" s="91"/>
      <c r="AK198" s="87"/>
    </row>
    <row r="199" spans="2:37" x14ac:dyDescent="0.3">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91"/>
      <c r="AJ199" s="91"/>
      <c r="AK199" s="87"/>
    </row>
    <row r="200" spans="2:37" x14ac:dyDescent="0.3">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91"/>
      <c r="AJ200" s="91"/>
      <c r="AK200" s="87"/>
    </row>
    <row r="201" spans="2:37" x14ac:dyDescent="0.3">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91"/>
      <c r="AJ201" s="91"/>
      <c r="AK201" s="87"/>
    </row>
    <row r="202" spans="2:37" x14ac:dyDescent="0.3">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91"/>
      <c r="AJ202" s="91"/>
      <c r="AK202" s="87"/>
    </row>
    <row r="203" spans="2:37" x14ac:dyDescent="0.3">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91"/>
      <c r="AJ203" s="91"/>
      <c r="AK203" s="87"/>
    </row>
    <row r="204" spans="2:37" x14ac:dyDescent="0.3">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91"/>
      <c r="AJ204" s="91"/>
      <c r="AK204" s="87"/>
    </row>
    <row r="205" spans="2:37" x14ac:dyDescent="0.3">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91"/>
      <c r="AJ205" s="91"/>
      <c r="AK205" s="87"/>
    </row>
    <row r="206" spans="2:37" x14ac:dyDescent="0.3">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91"/>
      <c r="AJ206" s="91"/>
      <c r="AK206" s="87"/>
    </row>
    <row r="207" spans="2:37" x14ac:dyDescent="0.3">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91"/>
      <c r="AJ207" s="91"/>
      <c r="AK207" s="87"/>
    </row>
    <row r="208" spans="2:37" x14ac:dyDescent="0.3">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c r="AI208" s="91"/>
      <c r="AJ208" s="91"/>
      <c r="AK208" s="87"/>
    </row>
    <row r="209" spans="2:37" x14ac:dyDescent="0.3">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91"/>
      <c r="AJ209" s="91"/>
      <c r="AK209" s="87"/>
    </row>
    <row r="210" spans="2:37" x14ac:dyDescent="0.3">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91"/>
      <c r="AJ210" s="91"/>
      <c r="AK210" s="87"/>
    </row>
    <row r="211" spans="2:37" x14ac:dyDescent="0.3">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91"/>
      <c r="AJ211" s="91"/>
      <c r="AK211" s="87"/>
    </row>
    <row r="212" spans="2:37" x14ac:dyDescent="0.3">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c r="AH212" s="87"/>
      <c r="AI212" s="91"/>
      <c r="AJ212" s="91"/>
      <c r="AK212" s="87"/>
    </row>
    <row r="213" spans="2:37" x14ac:dyDescent="0.3">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91"/>
      <c r="AJ213" s="91"/>
      <c r="AK213" s="87"/>
    </row>
    <row r="214" spans="2:37" x14ac:dyDescent="0.3">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91"/>
      <c r="AJ214" s="91"/>
      <c r="AK214" s="87"/>
    </row>
    <row r="215" spans="2:37" x14ac:dyDescent="0.3">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91"/>
      <c r="AJ215" s="91"/>
      <c r="AK215" s="87"/>
    </row>
    <row r="216" spans="2:37" x14ac:dyDescent="0.3">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c r="AI216" s="91"/>
      <c r="AJ216" s="91"/>
      <c r="AK216" s="87"/>
    </row>
    <row r="217" spans="2:37" x14ac:dyDescent="0.3">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91"/>
      <c r="AJ217" s="91"/>
      <c r="AK217" s="87"/>
    </row>
    <row r="218" spans="2:37" x14ac:dyDescent="0.3">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c r="AH218" s="87"/>
      <c r="AI218" s="91"/>
      <c r="AJ218" s="91"/>
      <c r="AK218" s="87"/>
    </row>
    <row r="219" spans="2:37" x14ac:dyDescent="0.3">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91"/>
      <c r="AJ219" s="91"/>
      <c r="AK219" s="87"/>
    </row>
    <row r="220" spans="2:37" x14ac:dyDescent="0.3">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91"/>
      <c r="AJ220" s="91"/>
      <c r="AK220" s="87"/>
    </row>
    <row r="221" spans="2:37" x14ac:dyDescent="0.3">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91"/>
      <c r="AJ221" s="91"/>
      <c r="AK221" s="87"/>
    </row>
    <row r="222" spans="2:37" x14ac:dyDescent="0.3">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91"/>
      <c r="AJ222" s="91"/>
      <c r="AK222" s="87"/>
    </row>
    <row r="223" spans="2:37" x14ac:dyDescent="0.3">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91"/>
      <c r="AJ223" s="91"/>
      <c r="AK223" s="87"/>
    </row>
    <row r="224" spans="2:37" x14ac:dyDescent="0.3">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91"/>
      <c r="AJ224" s="91"/>
      <c r="AK224" s="87"/>
    </row>
    <row r="225" spans="2:37" x14ac:dyDescent="0.3">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91"/>
      <c r="AJ225" s="91"/>
      <c r="AK225" s="87"/>
    </row>
    <row r="226" spans="2:37" x14ac:dyDescent="0.3">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c r="AH226" s="87"/>
      <c r="AI226" s="91"/>
      <c r="AJ226" s="91"/>
      <c r="AK226" s="87"/>
    </row>
    <row r="227" spans="2:37" x14ac:dyDescent="0.3">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91"/>
      <c r="AJ227" s="91"/>
      <c r="AK227" s="87"/>
    </row>
    <row r="228" spans="2:37" x14ac:dyDescent="0.3">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91"/>
      <c r="AJ228" s="91"/>
      <c r="AK228" s="87"/>
    </row>
    <row r="229" spans="2:37" x14ac:dyDescent="0.3">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91"/>
      <c r="AJ229" s="91"/>
      <c r="AK229" s="87"/>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A04C2-F5D4-43FA-A8EE-B47E83047375}">
  <sheetPr published="0">
    <pageSetUpPr fitToPage="1"/>
  </sheetPr>
  <dimension ref="A5:J34"/>
  <sheetViews>
    <sheetView showGridLines="0" zoomScale="85" zoomScaleNormal="85" workbookViewId="0"/>
  </sheetViews>
  <sheetFormatPr defaultColWidth="8.88671875" defaultRowHeight="14.4" x14ac:dyDescent="0.3"/>
  <cols>
    <col min="1" max="1" width="30.88671875" bestFit="1" customWidth="1"/>
    <col min="2" max="4" width="10.33203125" bestFit="1" customWidth="1"/>
    <col min="5" max="6" width="10.88671875" bestFit="1" customWidth="1"/>
  </cols>
  <sheetData>
    <row r="5" spans="1:9" ht="24" customHeight="1" x14ac:dyDescent="0.3">
      <c r="A5" s="4"/>
    </row>
    <row r="6" spans="1:9" ht="15" thickBot="1" x14ac:dyDescent="0.35">
      <c r="A6" s="466" t="s">
        <v>111</v>
      </c>
      <c r="B6" s="466"/>
      <c r="C6" s="466"/>
      <c r="D6" s="466"/>
    </row>
    <row r="7" spans="1:9" x14ac:dyDescent="0.3">
      <c r="A7" s="467" t="s">
        <v>112</v>
      </c>
      <c r="B7" s="37" t="s">
        <v>113</v>
      </c>
      <c r="C7" s="448" t="s">
        <v>114</v>
      </c>
      <c r="D7" s="38" t="s">
        <v>375</v>
      </c>
      <c r="E7" s="469" t="s">
        <v>115</v>
      </c>
      <c r="F7" s="470"/>
    </row>
    <row r="8" spans="1:9" x14ac:dyDescent="0.3">
      <c r="A8" s="468"/>
      <c r="B8" s="39" t="s">
        <v>116</v>
      </c>
      <c r="C8" s="41" t="s">
        <v>116</v>
      </c>
      <c r="D8" s="40" t="s">
        <v>116</v>
      </c>
      <c r="E8" s="41" t="s">
        <v>116</v>
      </c>
      <c r="F8" s="42" t="s">
        <v>117</v>
      </c>
    </row>
    <row r="9" spans="1:9" x14ac:dyDescent="0.3">
      <c r="A9" s="43" t="s">
        <v>118</v>
      </c>
      <c r="B9" s="44">
        <v>10747.398000479998</v>
      </c>
      <c r="C9" s="449">
        <v>9513.6792987800072</v>
      </c>
      <c r="D9" s="45">
        <v>10411.482501189999</v>
      </c>
      <c r="E9" s="449">
        <f>SUM($B9:D9)</f>
        <v>30672.559800450003</v>
      </c>
      <c r="F9" s="46">
        <f t="shared" ref="F9:F19" si="0">E9/$E$19</f>
        <v>0.87379507963966851</v>
      </c>
    </row>
    <row r="10" spans="1:9" x14ac:dyDescent="0.3">
      <c r="A10" s="43" t="s">
        <v>119</v>
      </c>
      <c r="B10" s="47">
        <v>479.86660315999904</v>
      </c>
      <c r="C10" s="450">
        <v>648.82873874000097</v>
      </c>
      <c r="D10" s="48">
        <v>575.7541809199995</v>
      </c>
      <c r="E10" s="450">
        <f>SUM($B10:D10)</f>
        <v>1704.4495228199996</v>
      </c>
      <c r="F10" s="49">
        <f t="shared" si="0"/>
        <v>4.8556091054142998E-2</v>
      </c>
    </row>
    <row r="11" spans="1:9" x14ac:dyDescent="0.3">
      <c r="A11" s="50" t="s">
        <v>120</v>
      </c>
      <c r="B11" s="51">
        <v>168.04861704999996</v>
      </c>
      <c r="C11" s="449">
        <v>183.31779645999998</v>
      </c>
      <c r="D11" s="45">
        <v>187.76904335999998</v>
      </c>
      <c r="E11" s="449">
        <f>SUM($B11:D11)</f>
        <v>539.13545686999987</v>
      </c>
      <c r="F11" s="46">
        <f t="shared" si="0"/>
        <v>1.5358806455579202E-2</v>
      </c>
    </row>
    <row r="12" spans="1:9" x14ac:dyDescent="0.3">
      <c r="A12" s="43" t="s">
        <v>121</v>
      </c>
      <c r="B12" s="47">
        <v>206.68502723000026</v>
      </c>
      <c r="C12" s="450">
        <v>168.99408660999993</v>
      </c>
      <c r="D12" s="48">
        <v>186.07136911000006</v>
      </c>
      <c r="E12" s="450">
        <f>SUM($B12:D12)</f>
        <v>561.75048295000022</v>
      </c>
      <c r="F12" s="49">
        <f t="shared" si="0"/>
        <v>1.6003059776566686E-2</v>
      </c>
    </row>
    <row r="13" spans="1:9" x14ac:dyDescent="0.3">
      <c r="A13" s="43" t="s">
        <v>122</v>
      </c>
      <c r="B13" s="51">
        <v>0.22964775999999998</v>
      </c>
      <c r="C13" s="449">
        <v>0.30961410999999994</v>
      </c>
      <c r="D13" s="45">
        <v>0.24756813999999999</v>
      </c>
      <c r="E13" s="449">
        <f>SUM($B13:D13)</f>
        <v>0.78683000999999986</v>
      </c>
      <c r="F13" s="46">
        <f t="shared" si="0"/>
        <v>2.2415090091070398E-5</v>
      </c>
    </row>
    <row r="14" spans="1:9" x14ac:dyDescent="0.3">
      <c r="A14" s="43" t="s">
        <v>123</v>
      </c>
      <c r="B14" s="47">
        <v>143.29674747999996</v>
      </c>
      <c r="C14" s="450">
        <v>130.84075005999992</v>
      </c>
      <c r="D14" s="48">
        <v>139.51109670000002</v>
      </c>
      <c r="E14" s="450">
        <f>SUM($B14:D14)</f>
        <v>413.64859423999997</v>
      </c>
      <c r="F14" s="49">
        <f t="shared" si="0"/>
        <v>1.1783956366806883E-2</v>
      </c>
    </row>
    <row r="15" spans="1:9" x14ac:dyDescent="0.3">
      <c r="A15" s="43" t="s">
        <v>124</v>
      </c>
      <c r="B15" s="51">
        <v>14.715067069999996</v>
      </c>
      <c r="C15" s="449">
        <v>35.497401170000025</v>
      </c>
      <c r="D15" s="45">
        <v>64.841255250000003</v>
      </c>
      <c r="E15" s="449">
        <f>SUM($B15:D15)</f>
        <v>115.05372349000002</v>
      </c>
      <c r="F15" s="46">
        <f t="shared" si="0"/>
        <v>3.2776324549967958E-3</v>
      </c>
    </row>
    <row r="16" spans="1:9" x14ac:dyDescent="0.3">
      <c r="A16" s="43" t="s">
        <v>125</v>
      </c>
      <c r="B16" s="47">
        <v>101.69520713000004</v>
      </c>
      <c r="C16" s="450">
        <v>537.1627072499997</v>
      </c>
      <c r="D16" s="48">
        <v>430.12393994999985</v>
      </c>
      <c r="E16" s="450">
        <f>SUM($B16:D16)</f>
        <v>1068.9818543299996</v>
      </c>
      <c r="F16" s="49">
        <f t="shared" si="0"/>
        <v>3.0452987641544627E-2</v>
      </c>
      <c r="I16" s="52"/>
    </row>
    <row r="17" spans="1:10" x14ac:dyDescent="0.3">
      <c r="A17" s="43" t="s">
        <v>126</v>
      </c>
      <c r="B17" s="51">
        <v>1.1825143599999997</v>
      </c>
      <c r="C17" s="449">
        <v>2.9247091600000008</v>
      </c>
      <c r="D17" s="45">
        <v>5.0682227399999995</v>
      </c>
      <c r="E17" s="449">
        <f>SUM($B17:D17)</f>
        <v>9.1754462600000011</v>
      </c>
      <c r="F17" s="53">
        <f t="shared" si="0"/>
        <v>2.6138867599073272E-4</v>
      </c>
    </row>
    <row r="18" spans="1:10" x14ac:dyDescent="0.3">
      <c r="A18" s="43" t="s">
        <v>127</v>
      </c>
      <c r="B18" s="47">
        <v>5.5677153399999986</v>
      </c>
      <c r="C18" s="450">
        <v>6.1816961999999975</v>
      </c>
      <c r="D18" s="48">
        <v>5.4011617100000011</v>
      </c>
      <c r="E18" s="450">
        <f>SUM($B18:D18)</f>
        <v>17.150573249999997</v>
      </c>
      <c r="F18" s="49">
        <f t="shared" si="0"/>
        <v>4.885828446124621E-4</v>
      </c>
    </row>
    <row r="19" spans="1:10" ht="15" thickBot="1" x14ac:dyDescent="0.35">
      <c r="A19" s="54" t="s">
        <v>128</v>
      </c>
      <c r="B19" s="55">
        <v>11868.685147059996</v>
      </c>
      <c r="C19" s="451">
        <v>11227.736798540007</v>
      </c>
      <c r="D19" s="56">
        <v>12006.270339069997</v>
      </c>
      <c r="E19" s="57">
        <f>SUM($B19:D19)</f>
        <v>35102.692284670004</v>
      </c>
      <c r="F19" s="58">
        <f t="shared" si="0"/>
        <v>1</v>
      </c>
    </row>
    <row r="20" spans="1:10" x14ac:dyDescent="0.3">
      <c r="A20" s="59"/>
      <c r="B20" s="60"/>
      <c r="C20" s="61"/>
      <c r="D20" s="23"/>
    </row>
    <row r="21" spans="1:10" ht="15" thickBot="1" x14ac:dyDescent="0.35">
      <c r="A21" s="471" t="s">
        <v>129</v>
      </c>
      <c r="B21" s="471"/>
      <c r="C21" s="471"/>
      <c r="D21" s="471"/>
      <c r="E21" s="32"/>
      <c r="F21" s="32"/>
      <c r="G21" s="32"/>
      <c r="H21" s="32"/>
      <c r="I21" s="32"/>
      <c r="J21" s="62"/>
    </row>
    <row r="22" spans="1:10" x14ac:dyDescent="0.3">
      <c r="A22" s="472" t="s">
        <v>112</v>
      </c>
      <c r="B22" s="63">
        <v>2022</v>
      </c>
      <c r="C22" s="64">
        <v>2023</v>
      </c>
      <c r="D22" s="474" t="s">
        <v>115</v>
      </c>
      <c r="E22" s="475"/>
      <c r="F22" s="14"/>
    </row>
    <row r="23" spans="1:10" x14ac:dyDescent="0.3">
      <c r="A23" s="473"/>
      <c r="B23" s="39" t="s">
        <v>116</v>
      </c>
      <c r="C23" s="40" t="s">
        <v>116</v>
      </c>
      <c r="D23" s="39" t="s">
        <v>116</v>
      </c>
      <c r="E23" s="42" t="s">
        <v>117</v>
      </c>
    </row>
    <row r="24" spans="1:10" x14ac:dyDescent="0.3">
      <c r="A24" s="43" t="s">
        <v>118</v>
      </c>
      <c r="B24" s="51">
        <v>8721.1652777800009</v>
      </c>
      <c r="C24" s="45">
        <v>9547.6083934700055</v>
      </c>
      <c r="D24" s="65">
        <f>SUM($B24:C24)</f>
        <v>18268.773671250005</v>
      </c>
      <c r="E24" s="66">
        <f>D24/$D$34</f>
        <v>0.85161787745370998</v>
      </c>
    </row>
    <row r="25" spans="1:10" x14ac:dyDescent="0.3">
      <c r="A25" s="43" t="s">
        <v>119</v>
      </c>
      <c r="B25" s="47">
        <v>563.16298448999999</v>
      </c>
      <c r="C25" s="48">
        <v>666.16053437000028</v>
      </c>
      <c r="D25" s="67">
        <f>SUM($B25:C25)</f>
        <v>1229.3235188600001</v>
      </c>
      <c r="E25" s="68">
        <f t="shared" ref="E25:E34" si="1">D25/$D$34</f>
        <v>5.7306193873485435E-2</v>
      </c>
    </row>
    <row r="26" spans="1:10" x14ac:dyDescent="0.3">
      <c r="A26" s="50" t="s">
        <v>120</v>
      </c>
      <c r="B26" s="51">
        <v>184.17775765000002</v>
      </c>
      <c r="C26" s="45">
        <v>192.08296763999999</v>
      </c>
      <c r="D26" s="65">
        <f>SUM($B26:C26)</f>
        <v>376.26072528999998</v>
      </c>
      <c r="E26" s="66">
        <f t="shared" si="1"/>
        <v>1.7539784881397482E-2</v>
      </c>
    </row>
    <row r="27" spans="1:10" x14ac:dyDescent="0.3">
      <c r="A27" s="43" t="s">
        <v>121</v>
      </c>
      <c r="B27" s="47">
        <v>187.81682784999998</v>
      </c>
      <c r="C27" s="48">
        <v>173.62632146000001</v>
      </c>
      <c r="D27" s="67">
        <f>SUM($B27:C27)</f>
        <v>361.44314930999997</v>
      </c>
      <c r="E27" s="68">
        <f t="shared" si="1"/>
        <v>1.6849048172290656E-2</v>
      </c>
    </row>
    <row r="28" spans="1:10" x14ac:dyDescent="0.3">
      <c r="A28" s="43" t="s">
        <v>122</v>
      </c>
      <c r="B28" s="51">
        <v>0.29133272999999998</v>
      </c>
      <c r="C28" s="45">
        <v>0.29324610000000001</v>
      </c>
      <c r="D28" s="65">
        <f>SUM($B28:C28)</f>
        <v>0.58457882999999999</v>
      </c>
      <c r="E28" s="66">
        <f t="shared" si="1"/>
        <v>2.7250749906242042E-5</v>
      </c>
    </row>
    <row r="29" spans="1:10" x14ac:dyDescent="0.3">
      <c r="A29" s="43" t="s">
        <v>123</v>
      </c>
      <c r="B29" s="47">
        <v>114.38149589</v>
      </c>
      <c r="C29" s="48">
        <v>132.3736068</v>
      </c>
      <c r="D29" s="67">
        <f>SUM($B29:C29)</f>
        <v>246.75510269</v>
      </c>
      <c r="E29" s="68">
        <f t="shared" si="1"/>
        <v>1.150274564594524E-2</v>
      </c>
    </row>
    <row r="30" spans="1:10" x14ac:dyDescent="0.3">
      <c r="A30" s="43" t="s">
        <v>124</v>
      </c>
      <c r="B30" s="51">
        <v>21.305936420000002</v>
      </c>
      <c r="C30" s="45">
        <v>53.066615829999968</v>
      </c>
      <c r="D30" s="65">
        <f>SUM($B30:C30)</f>
        <v>74.37255224999997</v>
      </c>
      <c r="E30" s="66">
        <f t="shared" si="1"/>
        <v>3.4669538430833493E-3</v>
      </c>
    </row>
    <row r="31" spans="1:10" x14ac:dyDescent="0.3">
      <c r="A31" s="43" t="s">
        <v>125</v>
      </c>
      <c r="B31" s="47">
        <v>281.92062632</v>
      </c>
      <c r="C31" s="48">
        <v>594.88476336999986</v>
      </c>
      <c r="D31" s="67">
        <f>SUM($B31:C31)</f>
        <v>876.80538968999986</v>
      </c>
      <c r="E31" s="68">
        <f t="shared" si="1"/>
        <v>4.087319479374113E-2</v>
      </c>
    </row>
    <row r="32" spans="1:10" x14ac:dyDescent="0.3">
      <c r="A32" s="43" t="s">
        <v>126</v>
      </c>
      <c r="B32" s="51">
        <v>1.0058435699999999</v>
      </c>
      <c r="C32" s="45">
        <v>4.6859733900000027</v>
      </c>
      <c r="D32" s="65">
        <f>SUM($B32:C32)</f>
        <v>5.6918169600000024</v>
      </c>
      <c r="E32" s="66">
        <f t="shared" si="1"/>
        <v>2.6532996497506916E-4</v>
      </c>
    </row>
    <row r="33" spans="1:5" x14ac:dyDescent="0.3">
      <c r="A33" s="43" t="s">
        <v>127</v>
      </c>
      <c r="B33" s="47">
        <v>6.00752313</v>
      </c>
      <c r="C33" s="48">
        <v>5.8257562699999976</v>
      </c>
      <c r="D33" s="67">
        <f>SUM($B33:C33)</f>
        <v>11.833279399999999</v>
      </c>
      <c r="E33" s="68">
        <f t="shared" si="1"/>
        <v>5.5162062146534767E-4</v>
      </c>
    </row>
    <row r="34" spans="1:5" ht="15" thickBot="1" x14ac:dyDescent="0.35">
      <c r="A34" s="54" t="s">
        <v>128</v>
      </c>
      <c r="B34" s="55">
        <f>SUM(B24:B33)</f>
        <v>10081.235605829999</v>
      </c>
      <c r="C34" s="56">
        <f>SUM(C24:C33)</f>
        <v>11370.608178700008</v>
      </c>
      <c r="D34" s="69">
        <f>SUM(B34:C34)</f>
        <v>21451.843784530007</v>
      </c>
      <c r="E34" s="58">
        <f t="shared" si="1"/>
        <v>1</v>
      </c>
    </row>
  </sheetData>
  <mergeCells count="6">
    <mergeCell ref="A6:D6"/>
    <mergeCell ref="A7:A8"/>
    <mergeCell ref="E7:F7"/>
    <mergeCell ref="A21:D21"/>
    <mergeCell ref="A22:A23"/>
    <mergeCell ref="D22:E22"/>
  </mergeCells>
  <pageMargins left="0.7" right="0.7" top="0.75" bottom="0.75" header="0.3" footer="0.3"/>
  <pageSetup paperSize="9" scale="5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6AD2-9816-4983-8E39-5053D6A60557}">
  <sheetPr published="0"/>
  <dimension ref="A3:Y123"/>
  <sheetViews>
    <sheetView showGridLines="0" zoomScale="85" zoomScaleNormal="85" workbookViewId="0">
      <pane xSplit="1" ySplit="6" topLeftCell="B7" activePane="bottomRight" state="frozen"/>
      <selection pane="topRight"/>
      <selection pane="bottomLeft"/>
      <selection pane="bottomRight"/>
    </sheetView>
  </sheetViews>
  <sheetFormatPr defaultRowHeight="14.4" x14ac:dyDescent="0.3"/>
  <cols>
    <col min="1" max="1" width="32.6640625" bestFit="1" customWidth="1"/>
    <col min="2" max="20" width="10.6640625" style="92" customWidth="1"/>
    <col min="21" max="21" width="10.6640625" style="93" customWidth="1"/>
    <col min="22" max="22" width="10.6640625" style="1" customWidth="1"/>
    <col min="23" max="23" width="10.6640625" customWidth="1"/>
  </cols>
  <sheetData>
    <row r="3" spans="1:25" ht="15" customHeight="1" x14ac:dyDescent="0.3"/>
    <row r="4" spans="1:25" ht="15" customHeight="1" x14ac:dyDescent="0.3"/>
    <row r="5" spans="1:25" ht="15" customHeight="1" thickBot="1" x14ac:dyDescent="0.35">
      <c r="A5" s="32" t="s">
        <v>148</v>
      </c>
    </row>
    <row r="6" spans="1:25" ht="30.75" customHeight="1" x14ac:dyDescent="0.3">
      <c r="A6" s="94" t="s">
        <v>149</v>
      </c>
      <c r="B6" s="95">
        <v>2001</v>
      </c>
      <c r="C6" s="95">
        <v>2002</v>
      </c>
      <c r="D6" s="95">
        <v>2003</v>
      </c>
      <c r="E6" s="95">
        <v>2004</v>
      </c>
      <c r="F6" s="95">
        <v>2005</v>
      </c>
      <c r="G6" s="95">
        <v>2006</v>
      </c>
      <c r="H6" s="95">
        <v>2007</v>
      </c>
      <c r="I6" s="95">
        <v>2008</v>
      </c>
      <c r="J6" s="95">
        <v>2009</v>
      </c>
      <c r="K6" s="95">
        <v>2010</v>
      </c>
      <c r="L6" s="95">
        <v>2011</v>
      </c>
      <c r="M6" s="95">
        <v>2012</v>
      </c>
      <c r="N6" s="95">
        <v>2013</v>
      </c>
      <c r="O6" s="95">
        <v>2014</v>
      </c>
      <c r="P6" s="95">
        <v>2015</v>
      </c>
      <c r="Q6" s="95">
        <v>2016</v>
      </c>
      <c r="R6" s="95">
        <v>2017</v>
      </c>
      <c r="S6" s="95">
        <v>2018</v>
      </c>
      <c r="T6" s="95">
        <v>2019</v>
      </c>
      <c r="U6" s="95">
        <v>2020</v>
      </c>
      <c r="V6" s="95">
        <v>2021</v>
      </c>
      <c r="W6" s="95">
        <v>2022</v>
      </c>
      <c r="X6" s="96">
        <v>2023</v>
      </c>
    </row>
    <row r="7" spans="1:25" s="102" customFormat="1" x14ac:dyDescent="0.3">
      <c r="A7" s="97" t="s">
        <v>118</v>
      </c>
      <c r="B7" s="98"/>
      <c r="C7" s="98"/>
      <c r="D7" s="98"/>
      <c r="E7" s="98"/>
      <c r="F7" s="98"/>
      <c r="G7" s="98"/>
      <c r="H7" s="98"/>
      <c r="I7" s="98"/>
      <c r="J7" s="98"/>
      <c r="K7" s="98"/>
      <c r="L7" s="98"/>
      <c r="M7" s="98"/>
      <c r="N7" s="98"/>
      <c r="O7" s="98"/>
      <c r="P7" s="98"/>
      <c r="Q7" s="98"/>
      <c r="R7" s="99"/>
      <c r="S7" s="99"/>
      <c r="T7" s="99"/>
      <c r="U7" s="100"/>
      <c r="V7" s="100"/>
      <c r="W7" s="100"/>
      <c r="X7" s="101"/>
    </row>
    <row r="8" spans="1:25" x14ac:dyDescent="0.3">
      <c r="A8" s="103" t="s">
        <v>34</v>
      </c>
      <c r="B8" s="104">
        <v>2216.1804999999999</v>
      </c>
      <c r="C8" s="105">
        <v>1940.6690000000001</v>
      </c>
      <c r="D8" s="104">
        <v>2393.2849999999999</v>
      </c>
      <c r="E8" s="104">
        <v>2501.5569999999998</v>
      </c>
      <c r="F8" s="104">
        <v>3184.0124999999998</v>
      </c>
      <c r="G8" s="104">
        <v>3655.259</v>
      </c>
      <c r="H8" s="104">
        <v>3737.05</v>
      </c>
      <c r="I8" s="104">
        <v>4410.42</v>
      </c>
      <c r="J8" s="104">
        <v>4913.3424999999997</v>
      </c>
      <c r="K8" s="104">
        <v>5326.777</v>
      </c>
      <c r="L8" s="104">
        <v>6945.9044999999996</v>
      </c>
      <c r="M8" s="104">
        <v>12461.967000000001</v>
      </c>
      <c r="N8" s="104">
        <v>14699.915499999999</v>
      </c>
      <c r="O8" s="104">
        <v>13203.4035</v>
      </c>
      <c r="P8" s="104">
        <v>10994.335499999999</v>
      </c>
      <c r="Q8" s="104">
        <v>10618.366</v>
      </c>
      <c r="R8" s="104">
        <v>10617.942499999999</v>
      </c>
      <c r="S8" s="104">
        <v>10411.393</v>
      </c>
      <c r="T8" s="104">
        <v>11851.309499999999</v>
      </c>
      <c r="U8" s="104">
        <v>16221.075000000001</v>
      </c>
      <c r="V8" s="104">
        <v>19345.803500000002</v>
      </c>
      <c r="W8" s="104">
        <v>17000.577000000001</v>
      </c>
      <c r="X8" s="106">
        <v>17191.23</v>
      </c>
      <c r="Y8" s="80"/>
    </row>
    <row r="9" spans="1:25" x14ac:dyDescent="0.3">
      <c r="A9" s="103" t="s">
        <v>36</v>
      </c>
      <c r="B9" s="104">
        <v>3681.3764999999999</v>
      </c>
      <c r="C9" s="105">
        <v>3923.5745000000002</v>
      </c>
      <c r="D9" s="104">
        <v>5252.7325000000001</v>
      </c>
      <c r="E9" s="104">
        <v>7423.0694999999996</v>
      </c>
      <c r="F9" s="104">
        <v>8751.8029999999999</v>
      </c>
      <c r="G9" s="104">
        <v>10969.762500000001</v>
      </c>
      <c r="H9" s="104">
        <v>11542.870500000001</v>
      </c>
      <c r="I9" s="104">
        <v>14663.615</v>
      </c>
      <c r="J9" s="104">
        <v>16374.880999999999</v>
      </c>
      <c r="K9" s="104">
        <v>17680.269499999999</v>
      </c>
      <c r="L9" s="104">
        <v>20695.085500000001</v>
      </c>
      <c r="M9" s="104">
        <v>26333.087500000001</v>
      </c>
      <c r="N9" s="104">
        <v>30743.5255</v>
      </c>
      <c r="O9" s="104">
        <v>29978.687999999998</v>
      </c>
      <c r="P9" s="104">
        <v>28208.727999999999</v>
      </c>
      <c r="Q9" s="104">
        <v>24191.6895</v>
      </c>
      <c r="R9" s="104">
        <v>23805.067500000001</v>
      </c>
      <c r="S9" s="104">
        <v>27181.501499999998</v>
      </c>
      <c r="T9" s="104">
        <v>29492.371500000001</v>
      </c>
      <c r="U9" s="104">
        <v>32311.0065</v>
      </c>
      <c r="V9" s="104">
        <v>33095.116000000002</v>
      </c>
      <c r="W9" s="104">
        <v>34968.190499999997</v>
      </c>
      <c r="X9" s="106">
        <v>35323.199000000001</v>
      </c>
    </row>
    <row r="10" spans="1:25" x14ac:dyDescent="0.3">
      <c r="A10" s="103" t="s">
        <v>38</v>
      </c>
      <c r="B10" s="104">
        <v>2149.8980000000001</v>
      </c>
      <c r="C10" s="105">
        <v>1595.8824999999999</v>
      </c>
      <c r="D10" s="104">
        <v>1265.2895000000001</v>
      </c>
      <c r="E10" s="104">
        <v>2042.6130000000001</v>
      </c>
      <c r="F10" s="104">
        <v>2363.5810000000001</v>
      </c>
      <c r="G10" s="104">
        <v>2578.7269999999999</v>
      </c>
      <c r="H10" s="104">
        <v>2614.7275</v>
      </c>
      <c r="I10" s="104">
        <v>3843.7545</v>
      </c>
      <c r="J10" s="104">
        <v>3427.0565000000001</v>
      </c>
      <c r="K10" s="104">
        <v>3314.7139999999999</v>
      </c>
      <c r="L10" s="104">
        <v>3977.7645000000002</v>
      </c>
      <c r="M10" s="104">
        <v>4209.6139999999996</v>
      </c>
      <c r="N10" s="104">
        <v>6179.1975000000002</v>
      </c>
      <c r="O10" s="104">
        <v>7249.9594999999999</v>
      </c>
      <c r="P10" s="104">
        <v>7623.5069999999996</v>
      </c>
      <c r="Q10" s="104">
        <v>6106.7254999999996</v>
      </c>
      <c r="R10" s="104">
        <v>6204.4870000000001</v>
      </c>
      <c r="S10" s="104">
        <v>5802.7134999999998</v>
      </c>
      <c r="T10" s="104">
        <v>5849.07</v>
      </c>
      <c r="U10" s="104">
        <v>5783.8074999999999</v>
      </c>
      <c r="V10" s="104">
        <v>5759.2340000000004</v>
      </c>
      <c r="W10" s="104">
        <v>5971.1710000000003</v>
      </c>
      <c r="X10" s="106">
        <v>6478.1674999999996</v>
      </c>
    </row>
    <row r="11" spans="1:25" x14ac:dyDescent="0.3">
      <c r="A11" s="103" t="s">
        <v>40</v>
      </c>
      <c r="B11" s="104">
        <v>2395.7755000000002</v>
      </c>
      <c r="C11" s="105">
        <v>2211.9425000000001</v>
      </c>
      <c r="D11" s="104">
        <v>3025.1954999999998</v>
      </c>
      <c r="E11" s="104">
        <v>2683.9364999999998</v>
      </c>
      <c r="F11" s="104">
        <v>2031.3510000000001</v>
      </c>
      <c r="G11" s="104">
        <v>2496.8710000000001</v>
      </c>
      <c r="H11" s="104">
        <v>2870.4079999999999</v>
      </c>
      <c r="I11" s="104">
        <v>2094.3065000000001</v>
      </c>
      <c r="J11" s="104">
        <v>2944.4524999999999</v>
      </c>
      <c r="K11" s="104">
        <v>2817.6464999999998</v>
      </c>
      <c r="L11" s="104">
        <v>3781.1770000000001</v>
      </c>
      <c r="M11" s="104">
        <v>5353.165</v>
      </c>
      <c r="N11" s="104">
        <v>4817.107</v>
      </c>
      <c r="O11" s="104">
        <v>4173.3040000000001</v>
      </c>
      <c r="P11" s="104">
        <v>2861.0390000000002</v>
      </c>
      <c r="Q11" s="104">
        <v>3128.2604999999999</v>
      </c>
      <c r="R11" s="104">
        <v>3421.8580000000002</v>
      </c>
      <c r="S11" s="104">
        <v>4510.1175000000003</v>
      </c>
      <c r="T11" s="104">
        <v>4645.5365000000002</v>
      </c>
      <c r="U11" s="104">
        <v>3562.5934999999999</v>
      </c>
      <c r="V11" s="104">
        <v>3738.4315000000001</v>
      </c>
      <c r="W11" s="104">
        <v>4740.9009999999998</v>
      </c>
      <c r="X11" s="106">
        <v>5590.9080000000004</v>
      </c>
    </row>
    <row r="12" spans="1:25" s="32" customFormat="1" x14ac:dyDescent="0.3">
      <c r="A12" s="107" t="s">
        <v>42</v>
      </c>
      <c r="B12" s="108">
        <v>10443.2305</v>
      </c>
      <c r="C12" s="108">
        <v>9672.0684999999994</v>
      </c>
      <c r="D12" s="108">
        <v>11936.502500000001</v>
      </c>
      <c r="E12" s="108">
        <v>14651.175999999999</v>
      </c>
      <c r="F12" s="108">
        <v>16330.747499999999</v>
      </c>
      <c r="G12" s="108">
        <v>19700.619500000001</v>
      </c>
      <c r="H12" s="108">
        <v>20765.056</v>
      </c>
      <c r="I12" s="108">
        <v>25012.096000000001</v>
      </c>
      <c r="J12" s="108">
        <v>27659.732499999998</v>
      </c>
      <c r="K12" s="108">
        <v>29139.406999999999</v>
      </c>
      <c r="L12" s="108">
        <v>35399.931499999999</v>
      </c>
      <c r="M12" s="108">
        <v>48357.833500000001</v>
      </c>
      <c r="N12" s="108">
        <v>56439.745499999997</v>
      </c>
      <c r="O12" s="108">
        <v>54605.355000000003</v>
      </c>
      <c r="P12" s="108">
        <v>49687.609499999999</v>
      </c>
      <c r="Q12" s="108">
        <v>44045.041499999999</v>
      </c>
      <c r="R12" s="108">
        <v>44049.355000000003</v>
      </c>
      <c r="S12" s="108">
        <v>47905.7255</v>
      </c>
      <c r="T12" s="108">
        <v>51838.287499999999</v>
      </c>
      <c r="U12" s="108">
        <v>57878.482499999998</v>
      </c>
      <c r="V12" s="108">
        <v>61938.584999999999</v>
      </c>
      <c r="W12" s="108">
        <v>62680.839500000002</v>
      </c>
      <c r="X12" s="109">
        <v>64583.504500000003</v>
      </c>
      <c r="Y12" s="80"/>
    </row>
    <row r="13" spans="1:25" x14ac:dyDescent="0.3">
      <c r="A13" s="97" t="s">
        <v>119</v>
      </c>
      <c r="B13" s="110"/>
      <c r="C13" s="110"/>
      <c r="D13" s="110"/>
      <c r="E13" s="110"/>
      <c r="F13" s="110"/>
      <c r="G13" s="110"/>
      <c r="H13" s="110"/>
      <c r="I13" s="110"/>
      <c r="J13" s="110"/>
      <c r="K13" s="110"/>
      <c r="L13" s="110"/>
      <c r="M13" s="110"/>
      <c r="N13" s="110"/>
      <c r="O13" s="110"/>
      <c r="P13" s="110"/>
      <c r="Q13" s="110"/>
      <c r="R13" s="110"/>
      <c r="S13" s="110"/>
      <c r="T13" s="110"/>
      <c r="U13" s="111"/>
      <c r="V13" s="111"/>
      <c r="W13" s="111"/>
      <c r="X13" s="112"/>
    </row>
    <row r="14" spans="1:25" s="114" customFormat="1" x14ac:dyDescent="0.3">
      <c r="A14" s="103" t="s">
        <v>37</v>
      </c>
      <c r="B14" s="104">
        <v>1475.5084999999999</v>
      </c>
      <c r="C14" s="104">
        <v>1784.3685</v>
      </c>
      <c r="D14" s="104">
        <v>1550.095</v>
      </c>
      <c r="E14" s="104">
        <v>1805.0405000000001</v>
      </c>
      <c r="F14" s="104">
        <v>1605.1914999999999</v>
      </c>
      <c r="G14" s="104">
        <v>1670.404</v>
      </c>
      <c r="H14" s="104">
        <v>2301.348</v>
      </c>
      <c r="I14" s="104">
        <v>2529.1460000000002</v>
      </c>
      <c r="J14" s="104">
        <v>2185.4115000000002</v>
      </c>
      <c r="K14" s="104">
        <v>2568.6315</v>
      </c>
      <c r="L14" s="104">
        <v>3010.5720000000001</v>
      </c>
      <c r="M14" s="104">
        <v>3200.4279999999999</v>
      </c>
      <c r="N14" s="104">
        <v>2573.9029999999998</v>
      </c>
      <c r="O14" s="104">
        <v>2642.3539999999998</v>
      </c>
      <c r="P14" s="113">
        <v>2302.1385</v>
      </c>
      <c r="Q14" s="104">
        <v>2723.8694999999998</v>
      </c>
      <c r="R14" s="104">
        <v>3103.3249999999998</v>
      </c>
      <c r="S14" s="104">
        <v>3609.8425000000002</v>
      </c>
      <c r="T14" s="104">
        <v>3462.335</v>
      </c>
      <c r="U14" s="104">
        <v>3224.1759999999999</v>
      </c>
      <c r="V14" s="104">
        <v>3244.748</v>
      </c>
      <c r="W14" s="104">
        <v>3848.636</v>
      </c>
      <c r="X14" s="106">
        <v>4745.2115000000003</v>
      </c>
      <c r="Y14" s="80"/>
    </row>
    <row r="15" spans="1:25" s="114" customFormat="1" x14ac:dyDescent="0.3">
      <c r="A15" s="103" t="s">
        <v>48</v>
      </c>
      <c r="B15" s="104">
        <v>455.67450000000002</v>
      </c>
      <c r="C15" s="104">
        <v>412.1155</v>
      </c>
      <c r="D15" s="104">
        <v>454.64049999999997</v>
      </c>
      <c r="E15" s="104">
        <v>519.47699999999998</v>
      </c>
      <c r="F15" s="104">
        <v>516.86749999999995</v>
      </c>
      <c r="G15" s="104">
        <v>714.33849999999995</v>
      </c>
      <c r="H15" s="104">
        <v>818.17349999999999</v>
      </c>
      <c r="I15" s="104">
        <v>1021.462</v>
      </c>
      <c r="J15" s="104">
        <v>792.71299999999997</v>
      </c>
      <c r="K15" s="104">
        <v>702.01800000000003</v>
      </c>
      <c r="L15" s="104">
        <v>1033.556</v>
      </c>
      <c r="M15" s="104">
        <v>1085.287</v>
      </c>
      <c r="N15" s="104">
        <v>698.71400000000006</v>
      </c>
      <c r="O15" s="104">
        <v>448.36250000000001</v>
      </c>
      <c r="P15" s="113">
        <v>842.40899999999999</v>
      </c>
      <c r="Q15" s="104">
        <v>788.33550000000002</v>
      </c>
      <c r="R15" s="104">
        <v>835.548</v>
      </c>
      <c r="S15" s="104">
        <v>885.9375</v>
      </c>
      <c r="T15" s="104">
        <v>839.70950000000005</v>
      </c>
      <c r="U15" s="104">
        <v>880.64400000000001</v>
      </c>
      <c r="V15" s="104">
        <v>1004.506</v>
      </c>
      <c r="W15" s="104">
        <v>1179.692</v>
      </c>
      <c r="X15" s="106">
        <v>1293.6215</v>
      </c>
    </row>
    <row r="16" spans="1:25" s="114" customFormat="1" x14ac:dyDescent="0.3">
      <c r="A16" s="103" t="s">
        <v>50</v>
      </c>
      <c r="B16" s="104">
        <v>122.32599999999999</v>
      </c>
      <c r="C16" s="104">
        <v>85.004000000000005</v>
      </c>
      <c r="D16" s="104">
        <v>74.589500000000001</v>
      </c>
      <c r="E16" s="104">
        <v>79.927999999999997</v>
      </c>
      <c r="F16" s="104">
        <v>122.64400000000001</v>
      </c>
      <c r="G16" s="104">
        <v>130.5575</v>
      </c>
      <c r="H16" s="104">
        <v>125.229</v>
      </c>
      <c r="I16" s="104">
        <v>123.8335</v>
      </c>
      <c r="J16" s="104">
        <v>159.1455</v>
      </c>
      <c r="K16" s="104">
        <v>133.69300000000001</v>
      </c>
      <c r="L16" s="104">
        <v>189.54249999999999</v>
      </c>
      <c r="M16" s="104">
        <v>163.60650000000001</v>
      </c>
      <c r="N16" s="104">
        <v>163.297</v>
      </c>
      <c r="O16" s="104">
        <v>178.762</v>
      </c>
      <c r="P16" s="113">
        <v>165.0445</v>
      </c>
      <c r="Q16" s="104">
        <v>172.30950000000001</v>
      </c>
      <c r="R16" s="104">
        <v>169.40600000000001</v>
      </c>
      <c r="S16" s="104">
        <v>112.5095</v>
      </c>
      <c r="T16" s="104">
        <v>137.11199999999999</v>
      </c>
      <c r="U16" s="104">
        <v>172.45400000000001</v>
      </c>
      <c r="V16" s="104">
        <v>195.04750000000001</v>
      </c>
      <c r="W16" s="104">
        <v>63.869500000000002</v>
      </c>
      <c r="X16" s="106">
        <v>27.077000000000002</v>
      </c>
    </row>
    <row r="17" spans="1:25" s="114" customFormat="1" x14ac:dyDescent="0.3">
      <c r="A17" s="115" t="s">
        <v>41</v>
      </c>
      <c r="B17" s="104">
        <v>4331.5569999999998</v>
      </c>
      <c r="C17" s="104">
        <v>3776.701</v>
      </c>
      <c r="D17" s="104">
        <v>4406.5940000000001</v>
      </c>
      <c r="E17" s="104">
        <v>4294.2934999999998</v>
      </c>
      <c r="F17" s="104">
        <v>4223.5204999999996</v>
      </c>
      <c r="G17" s="104">
        <v>4401.9679999999998</v>
      </c>
      <c r="H17" s="104">
        <v>4810.7979999999998</v>
      </c>
      <c r="I17" s="104">
        <v>5259.1369999999997</v>
      </c>
      <c r="J17" s="104">
        <v>4155.0034999999998</v>
      </c>
      <c r="K17" s="104">
        <v>4378.3329999999996</v>
      </c>
      <c r="L17" s="104">
        <v>4666.3514999999998</v>
      </c>
      <c r="M17" s="104">
        <v>4923.9939999999997</v>
      </c>
      <c r="N17" s="104">
        <v>4277.25</v>
      </c>
      <c r="O17" s="104">
        <v>3857.2975000000001</v>
      </c>
      <c r="P17" s="113">
        <v>4226.8635000000004</v>
      </c>
      <c r="Q17" s="104">
        <v>4237.8265000000001</v>
      </c>
      <c r="R17" s="104">
        <v>4225.5150000000003</v>
      </c>
      <c r="S17" s="104">
        <v>4196.62</v>
      </c>
      <c r="T17" s="104">
        <v>4435.2754999999997</v>
      </c>
      <c r="U17" s="104">
        <v>4371.7049999999999</v>
      </c>
      <c r="V17" s="104">
        <v>5159.3379999999997</v>
      </c>
      <c r="W17" s="104">
        <v>6209.1954999999998</v>
      </c>
      <c r="X17" s="106">
        <v>6707.2055</v>
      </c>
    </row>
    <row r="18" spans="1:25" s="114" customFormat="1" x14ac:dyDescent="0.3">
      <c r="A18" s="103" t="s">
        <v>35</v>
      </c>
      <c r="B18" s="104">
        <v>2762.13</v>
      </c>
      <c r="C18" s="104">
        <v>2586.848</v>
      </c>
      <c r="D18" s="104">
        <v>2724.9059999999999</v>
      </c>
      <c r="E18" s="104">
        <v>3064.8885</v>
      </c>
      <c r="F18" s="104">
        <v>3178.1444999999999</v>
      </c>
      <c r="G18" s="104">
        <v>3142.547</v>
      </c>
      <c r="H18" s="104">
        <v>3747.7979999999998</v>
      </c>
      <c r="I18" s="104">
        <v>3210.6080000000002</v>
      </c>
      <c r="J18" s="104">
        <v>2698.6759999999999</v>
      </c>
      <c r="K18" s="104">
        <v>3812.2004999999999</v>
      </c>
      <c r="L18" s="104">
        <v>4031.1585</v>
      </c>
      <c r="M18" s="104">
        <v>4274.8429999999998</v>
      </c>
      <c r="N18" s="104">
        <v>4151.4965000000002</v>
      </c>
      <c r="O18" s="104">
        <v>3521.7820000000002</v>
      </c>
      <c r="P18" s="113">
        <v>3701.14</v>
      </c>
      <c r="Q18" s="104">
        <v>3710.7040000000002</v>
      </c>
      <c r="R18" s="104">
        <v>4742.0905000000002</v>
      </c>
      <c r="S18" s="104">
        <v>5881.0780000000004</v>
      </c>
      <c r="T18" s="104">
        <v>6143.9250000000002</v>
      </c>
      <c r="U18" s="104">
        <v>6033.5780000000004</v>
      </c>
      <c r="V18" s="104">
        <v>6781.9745000000003</v>
      </c>
      <c r="W18" s="104">
        <v>6704.4889999999996</v>
      </c>
      <c r="X18" s="106">
        <v>6652.9224999999997</v>
      </c>
    </row>
    <row r="19" spans="1:25" s="114" customFormat="1" x14ac:dyDescent="0.3">
      <c r="A19" s="103" t="s">
        <v>39</v>
      </c>
      <c r="B19" s="104">
        <v>3062.5655000000002</v>
      </c>
      <c r="C19" s="104">
        <v>3389.2049999999999</v>
      </c>
      <c r="D19" s="104">
        <v>2968.3125</v>
      </c>
      <c r="E19" s="104">
        <v>2870.3310000000001</v>
      </c>
      <c r="F19" s="104">
        <v>3144.7514999999999</v>
      </c>
      <c r="G19" s="104">
        <v>3427.4940000000001</v>
      </c>
      <c r="H19" s="104">
        <v>3988.9450000000002</v>
      </c>
      <c r="I19" s="104">
        <v>4203.8140000000003</v>
      </c>
      <c r="J19" s="104">
        <v>3469.4904999999999</v>
      </c>
      <c r="K19" s="104">
        <v>3759.1785</v>
      </c>
      <c r="L19" s="104">
        <v>4279.2764999999999</v>
      </c>
      <c r="M19" s="104">
        <v>3989.5680000000002</v>
      </c>
      <c r="N19" s="104">
        <v>3073.0479999999998</v>
      </c>
      <c r="O19" s="104">
        <v>2133.9124999999999</v>
      </c>
      <c r="P19" s="113">
        <v>2216.4699999999998</v>
      </c>
      <c r="Q19" s="104">
        <v>2975.69</v>
      </c>
      <c r="R19" s="104">
        <v>3274.3739999999998</v>
      </c>
      <c r="S19" s="104">
        <v>3729.5174999999999</v>
      </c>
      <c r="T19" s="104">
        <v>4325.0365000000002</v>
      </c>
      <c r="U19" s="104">
        <v>4353.3395</v>
      </c>
      <c r="V19" s="104">
        <v>4949.0365000000002</v>
      </c>
      <c r="W19" s="104">
        <v>6054.5815000000002</v>
      </c>
      <c r="X19" s="106">
        <v>7634.1935000000003</v>
      </c>
    </row>
    <row r="20" spans="1:25" s="114" customFormat="1" x14ac:dyDescent="0.3">
      <c r="A20" s="103" t="s">
        <v>43</v>
      </c>
      <c r="B20" s="104">
        <v>730.93100000000004</v>
      </c>
      <c r="C20" s="104">
        <v>873.82150000000001</v>
      </c>
      <c r="D20" s="104">
        <v>1157.7729999999999</v>
      </c>
      <c r="E20" s="104">
        <v>775.21199999999999</v>
      </c>
      <c r="F20" s="104">
        <v>231.04349999999999</v>
      </c>
      <c r="G20" s="104">
        <v>180.733</v>
      </c>
      <c r="H20" s="104">
        <v>401.55200000000002</v>
      </c>
      <c r="I20" s="104">
        <v>671.18799999999999</v>
      </c>
      <c r="J20" s="104">
        <v>478.20600000000002</v>
      </c>
      <c r="K20" s="104">
        <v>853.59900000000005</v>
      </c>
      <c r="L20" s="104">
        <v>1080.8230000000001</v>
      </c>
      <c r="M20" s="104">
        <v>1845.8009999999999</v>
      </c>
      <c r="N20" s="104">
        <v>2246.2505000000001</v>
      </c>
      <c r="O20" s="104">
        <v>1888.3689999999999</v>
      </c>
      <c r="P20" s="113">
        <v>1916.7774999999999</v>
      </c>
      <c r="Q20" s="104">
        <v>2043.7529999999999</v>
      </c>
      <c r="R20" s="104">
        <v>2075.5509999999999</v>
      </c>
      <c r="S20" s="104">
        <v>2170.7260000000001</v>
      </c>
      <c r="T20" s="104">
        <v>2508.7975000000001</v>
      </c>
      <c r="U20" s="104">
        <v>2660.3319999999999</v>
      </c>
      <c r="V20" s="104">
        <v>3015.902</v>
      </c>
      <c r="W20" s="104">
        <v>3167.288</v>
      </c>
      <c r="X20" s="106">
        <v>3496.3939999999998</v>
      </c>
    </row>
    <row r="21" spans="1:25" s="114" customFormat="1" x14ac:dyDescent="0.3">
      <c r="A21" s="103" t="s">
        <v>150</v>
      </c>
      <c r="B21" s="104">
        <v>0</v>
      </c>
      <c r="C21" s="104">
        <v>0</v>
      </c>
      <c r="D21" s="104">
        <v>0</v>
      </c>
      <c r="E21" s="104">
        <v>0</v>
      </c>
      <c r="F21" s="104">
        <v>0</v>
      </c>
      <c r="G21" s="104">
        <v>0</v>
      </c>
      <c r="H21" s="104">
        <v>0</v>
      </c>
      <c r="I21" s="104">
        <v>0</v>
      </c>
      <c r="J21" s="104">
        <v>0</v>
      </c>
      <c r="K21" s="104">
        <v>0</v>
      </c>
      <c r="L21" s="104">
        <v>0</v>
      </c>
      <c r="M21" s="104">
        <v>0</v>
      </c>
      <c r="N21" s="104">
        <v>0</v>
      </c>
      <c r="O21" s="104">
        <v>0</v>
      </c>
      <c r="P21" s="113">
        <v>0</v>
      </c>
      <c r="Q21" s="104">
        <v>0</v>
      </c>
      <c r="R21" s="104">
        <v>0</v>
      </c>
      <c r="S21" s="104">
        <v>0</v>
      </c>
      <c r="T21" s="104">
        <v>0</v>
      </c>
      <c r="U21" s="104">
        <v>0</v>
      </c>
      <c r="V21" s="104">
        <v>0</v>
      </c>
      <c r="W21" s="104">
        <v>26.414999999999999</v>
      </c>
      <c r="X21" s="106">
        <v>456.47</v>
      </c>
    </row>
    <row r="22" spans="1:25" s="114" customFormat="1" x14ac:dyDescent="0.3">
      <c r="A22" s="103" t="s">
        <v>44</v>
      </c>
      <c r="B22" s="104">
        <v>99.292500000000004</v>
      </c>
      <c r="C22" s="104">
        <v>52.456000000000003</v>
      </c>
      <c r="D22" s="104">
        <v>65.9375</v>
      </c>
      <c r="E22" s="104">
        <v>196.988</v>
      </c>
      <c r="F22" s="104">
        <v>624.42999999999995</v>
      </c>
      <c r="G22" s="104">
        <v>2212.4259999999999</v>
      </c>
      <c r="H22" s="104">
        <v>2559.7269999999999</v>
      </c>
      <c r="I22" s="104">
        <v>1296.3915</v>
      </c>
      <c r="J22" s="104">
        <v>227.2295</v>
      </c>
      <c r="K22" s="104">
        <v>435.649</v>
      </c>
      <c r="L22" s="104">
        <v>1014.6865</v>
      </c>
      <c r="M22" s="104">
        <v>899.00199999999995</v>
      </c>
      <c r="N22" s="104">
        <v>832.98500000000001</v>
      </c>
      <c r="O22" s="104">
        <v>725.35249999999996</v>
      </c>
      <c r="P22" s="113">
        <v>625.92650000000003</v>
      </c>
      <c r="Q22" s="104">
        <v>704.16700000000003</v>
      </c>
      <c r="R22" s="104">
        <v>720.85500000000002</v>
      </c>
      <c r="S22" s="104">
        <v>387.55700000000002</v>
      </c>
      <c r="T22" s="104">
        <v>448.12400000000002</v>
      </c>
      <c r="U22" s="104">
        <v>1065.954</v>
      </c>
      <c r="V22" s="104">
        <v>1410.502</v>
      </c>
      <c r="W22" s="104">
        <v>1266.5205000000001</v>
      </c>
      <c r="X22" s="106">
        <v>1478.5605</v>
      </c>
    </row>
    <row r="23" spans="1:25" s="116" customFormat="1" x14ac:dyDescent="0.3">
      <c r="A23" s="115" t="s">
        <v>46</v>
      </c>
      <c r="B23" s="104">
        <v>1867.1310000000001</v>
      </c>
      <c r="C23" s="104">
        <v>1798.9604999999999</v>
      </c>
      <c r="D23" s="104">
        <v>1804.2560000000001</v>
      </c>
      <c r="E23" s="104">
        <v>2054.7040000000002</v>
      </c>
      <c r="F23" s="104">
        <v>2556.66</v>
      </c>
      <c r="G23" s="104">
        <v>2558.7075</v>
      </c>
      <c r="H23" s="104">
        <v>2466.9969999999998</v>
      </c>
      <c r="I23" s="104">
        <v>2579.4675000000002</v>
      </c>
      <c r="J23" s="104">
        <v>2169.3045000000002</v>
      </c>
      <c r="K23" s="104">
        <v>2707.3815</v>
      </c>
      <c r="L23" s="104">
        <v>2776.3560000000002</v>
      </c>
      <c r="M23" s="104">
        <v>2185.424</v>
      </c>
      <c r="N23" s="113">
        <v>1897.1659999999999</v>
      </c>
      <c r="O23" s="113">
        <v>1663.183</v>
      </c>
      <c r="P23" s="113">
        <v>1416.232</v>
      </c>
      <c r="Q23" s="113">
        <v>1582.4594999999999</v>
      </c>
      <c r="R23" s="113">
        <v>1879.1110000000001</v>
      </c>
      <c r="S23" s="113">
        <v>1851.1714999999999</v>
      </c>
      <c r="T23" s="113">
        <v>2233.7150000000001</v>
      </c>
      <c r="U23" s="104">
        <v>2777.5284999999999</v>
      </c>
      <c r="V23" s="104">
        <v>3271.7275</v>
      </c>
      <c r="W23" s="104">
        <v>3146.4140000000002</v>
      </c>
      <c r="X23" s="106">
        <v>4034.8254999999999</v>
      </c>
    </row>
    <row r="24" spans="1:25" s="32" customFormat="1" x14ac:dyDescent="0.3">
      <c r="A24" s="107" t="s">
        <v>52</v>
      </c>
      <c r="B24" s="108">
        <v>14907.116</v>
      </c>
      <c r="C24" s="108">
        <v>14759.48</v>
      </c>
      <c r="D24" s="108">
        <v>15207.103999999999</v>
      </c>
      <c r="E24" s="108">
        <v>15660.862499999999</v>
      </c>
      <c r="F24" s="108">
        <v>16203.253000000001</v>
      </c>
      <c r="G24" s="108">
        <v>18439.175500000001</v>
      </c>
      <c r="H24" s="108">
        <v>21220.567500000001</v>
      </c>
      <c r="I24" s="108">
        <v>20895.047500000001</v>
      </c>
      <c r="J24" s="108">
        <v>16335.18</v>
      </c>
      <c r="K24" s="108">
        <v>19350.684000000001</v>
      </c>
      <c r="L24" s="108">
        <v>22082.322499999998</v>
      </c>
      <c r="M24" s="108">
        <v>22567.9535</v>
      </c>
      <c r="N24" s="108">
        <v>19914.11</v>
      </c>
      <c r="O24" s="108">
        <v>17059.375</v>
      </c>
      <c r="P24" s="108">
        <v>17413.001499999998</v>
      </c>
      <c r="Q24" s="108">
        <v>18939.1145</v>
      </c>
      <c r="R24" s="108">
        <v>21025.7755</v>
      </c>
      <c r="S24" s="108">
        <v>22824.959500000001</v>
      </c>
      <c r="T24" s="108">
        <v>24534.03</v>
      </c>
      <c r="U24" s="108">
        <v>25539.710999999999</v>
      </c>
      <c r="V24" s="108">
        <v>29032.781999999999</v>
      </c>
      <c r="W24" s="108">
        <v>31667.100999999999</v>
      </c>
      <c r="X24" s="117">
        <v>36526.481500000002</v>
      </c>
      <c r="Y24" s="80"/>
    </row>
    <row r="25" spans="1:25" x14ac:dyDescent="0.3">
      <c r="A25" s="97" t="s">
        <v>120</v>
      </c>
      <c r="B25" s="118"/>
      <c r="C25" s="118"/>
      <c r="D25" s="118"/>
      <c r="E25" s="118"/>
      <c r="F25" s="118"/>
      <c r="G25" s="118"/>
      <c r="H25" s="118"/>
      <c r="I25" s="118"/>
      <c r="J25" s="118"/>
      <c r="K25" s="118"/>
      <c r="L25" s="118"/>
      <c r="M25" s="118"/>
      <c r="N25" s="118"/>
      <c r="O25" s="118"/>
      <c r="P25" s="118"/>
      <c r="Q25" s="118"/>
      <c r="R25" s="118"/>
      <c r="S25" s="118"/>
      <c r="T25" s="118"/>
      <c r="U25" s="118"/>
      <c r="V25" s="118"/>
      <c r="W25" s="118"/>
      <c r="X25" s="119"/>
    </row>
    <row r="26" spans="1:25" x14ac:dyDescent="0.3">
      <c r="A26" s="103" t="s">
        <v>151</v>
      </c>
      <c r="B26" s="104">
        <v>485.334</v>
      </c>
      <c r="C26" s="104">
        <v>70.768500000000003</v>
      </c>
      <c r="D26" s="104">
        <v>34.612499999999997</v>
      </c>
      <c r="E26" s="104">
        <v>26.454999999999998</v>
      </c>
      <c r="F26" s="104">
        <v>27.319500000000001</v>
      </c>
      <c r="G26" s="104">
        <v>235.61250000000001</v>
      </c>
      <c r="H26" s="104">
        <v>989.22950000000003</v>
      </c>
      <c r="I26" s="104">
        <v>2694.4430000000002</v>
      </c>
      <c r="J26" s="104">
        <v>3815.1039999999998</v>
      </c>
      <c r="K26" s="104">
        <v>1751.1224999999999</v>
      </c>
      <c r="L26" s="104">
        <v>2075.645</v>
      </c>
      <c r="M26" s="104">
        <v>2223.6790000000001</v>
      </c>
      <c r="N26" s="104">
        <v>2150.9250000000002</v>
      </c>
      <c r="O26" s="104">
        <v>2222.7075</v>
      </c>
      <c r="P26" s="104">
        <v>2047.06</v>
      </c>
      <c r="Q26" s="104">
        <v>2057.9115000000002</v>
      </c>
      <c r="R26" s="104">
        <v>2095.6325000000002</v>
      </c>
      <c r="S26" s="104">
        <v>2131.3510000000001</v>
      </c>
      <c r="T26" s="104">
        <v>2168.3615</v>
      </c>
      <c r="U26" s="104">
        <v>2158.3834999999999</v>
      </c>
      <c r="V26" s="104">
        <v>2041.4155000000001</v>
      </c>
      <c r="W26" s="104">
        <v>1806.8305</v>
      </c>
      <c r="X26" s="106">
        <v>2020.0474999999999</v>
      </c>
      <c r="Y26" s="80"/>
    </row>
    <row r="27" spans="1:25" x14ac:dyDescent="0.3">
      <c r="A27" s="103" t="s">
        <v>152</v>
      </c>
      <c r="B27" s="104">
        <v>0</v>
      </c>
      <c r="C27" s="104">
        <v>0</v>
      </c>
      <c r="D27" s="104">
        <v>0</v>
      </c>
      <c r="E27" s="104">
        <v>0</v>
      </c>
      <c r="F27" s="104">
        <v>0</v>
      </c>
      <c r="G27" s="104">
        <v>0</v>
      </c>
      <c r="H27" s="104">
        <v>0</v>
      </c>
      <c r="I27" s="104">
        <v>0</v>
      </c>
      <c r="J27" s="104">
        <v>0</v>
      </c>
      <c r="K27" s="104">
        <v>1.056</v>
      </c>
      <c r="L27" s="104">
        <v>1.5285</v>
      </c>
      <c r="M27" s="104">
        <v>2.2174999999999998</v>
      </c>
      <c r="N27" s="104">
        <v>1.8460000000000001</v>
      </c>
      <c r="O27" s="104">
        <v>2.3254999999999999</v>
      </c>
      <c r="P27" s="104">
        <v>1.8115000000000001</v>
      </c>
      <c r="Q27" s="104">
        <v>0.92800000000000005</v>
      </c>
      <c r="R27" s="104">
        <v>0.85599999999999998</v>
      </c>
      <c r="S27" s="104">
        <v>0.98799999999999999</v>
      </c>
      <c r="T27" s="104">
        <v>1.661</v>
      </c>
      <c r="U27" s="104">
        <v>0.90549999999999997</v>
      </c>
      <c r="V27" s="104">
        <v>0.98099999999999998</v>
      </c>
      <c r="W27" s="104">
        <v>0.97250000000000003</v>
      </c>
      <c r="X27" s="106">
        <v>0.94799999999999995</v>
      </c>
    </row>
    <row r="28" spans="1:25" x14ac:dyDescent="0.3">
      <c r="A28" s="103" t="s">
        <v>153</v>
      </c>
      <c r="B28" s="104">
        <v>1949.7555</v>
      </c>
      <c r="C28" s="104">
        <v>1940.4014999999999</v>
      </c>
      <c r="D28" s="104">
        <v>1947.751</v>
      </c>
      <c r="E28" s="104">
        <v>2183.1644999999999</v>
      </c>
      <c r="F28" s="104">
        <v>3236.6660000000002</v>
      </c>
      <c r="G28" s="104">
        <v>2911.0745000000002</v>
      </c>
      <c r="H28" s="104">
        <v>2416.7455</v>
      </c>
      <c r="I28" s="104">
        <v>2505.8645000000001</v>
      </c>
      <c r="J28" s="104">
        <v>2325.8615</v>
      </c>
      <c r="K28" s="104">
        <v>2374.0355</v>
      </c>
      <c r="L28" s="104">
        <v>2529.3735000000001</v>
      </c>
      <c r="M28" s="104">
        <v>2451.989</v>
      </c>
      <c r="N28" s="104">
        <v>2421.2179999999998</v>
      </c>
      <c r="O28" s="104">
        <v>2287.4250000000002</v>
      </c>
      <c r="P28" s="104">
        <v>2197.84</v>
      </c>
      <c r="Q28" s="104">
        <v>1938.4480000000001</v>
      </c>
      <c r="R28" s="104">
        <v>2082.8029999999999</v>
      </c>
      <c r="S28" s="104">
        <v>2221.7694999999999</v>
      </c>
      <c r="T28" s="104">
        <v>2147.5709999999999</v>
      </c>
      <c r="U28" s="104">
        <v>2077.5875000000001</v>
      </c>
      <c r="V28" s="104">
        <v>2168.7215000000001</v>
      </c>
      <c r="W28" s="104">
        <v>2204.8505</v>
      </c>
      <c r="X28" s="106">
        <v>2268.873</v>
      </c>
    </row>
    <row r="29" spans="1:25" x14ac:dyDescent="0.3">
      <c r="A29" s="103" t="s">
        <v>154</v>
      </c>
      <c r="B29" s="104">
        <v>41.320999999999998</v>
      </c>
      <c r="C29" s="104">
        <v>25.745999999999999</v>
      </c>
      <c r="D29" s="104">
        <v>29.6995</v>
      </c>
      <c r="E29" s="104">
        <v>30.906500000000001</v>
      </c>
      <c r="F29" s="104">
        <v>39.887</v>
      </c>
      <c r="G29" s="104">
        <v>48.933500000000002</v>
      </c>
      <c r="H29" s="104">
        <v>51.426499999999997</v>
      </c>
      <c r="I29" s="104">
        <v>54.399500000000003</v>
      </c>
      <c r="J29" s="104">
        <v>46.968000000000004</v>
      </c>
      <c r="K29" s="104">
        <v>36.672499999999999</v>
      </c>
      <c r="L29" s="104">
        <v>39.557499999999997</v>
      </c>
      <c r="M29" s="104">
        <v>39.746000000000002</v>
      </c>
      <c r="N29" s="104">
        <v>40.887500000000003</v>
      </c>
      <c r="O29" s="104">
        <v>43.737000000000002</v>
      </c>
      <c r="P29" s="104">
        <v>122.33450000000001</v>
      </c>
      <c r="Q29" s="104">
        <v>150.46899999999999</v>
      </c>
      <c r="R29" s="104">
        <v>165.2165</v>
      </c>
      <c r="S29" s="104">
        <v>176.941</v>
      </c>
      <c r="T29" s="104">
        <v>136.94749999999999</v>
      </c>
      <c r="U29" s="104">
        <v>122.8925</v>
      </c>
      <c r="V29" s="104">
        <v>113.4395</v>
      </c>
      <c r="W29" s="104">
        <v>112.1895</v>
      </c>
      <c r="X29" s="106">
        <v>108.583</v>
      </c>
    </row>
    <row r="30" spans="1:25" x14ac:dyDescent="0.3">
      <c r="A30" s="103" t="s">
        <v>155</v>
      </c>
      <c r="B30" s="104">
        <v>1166.9974999999999</v>
      </c>
      <c r="C30" s="104">
        <v>1224.9829999999999</v>
      </c>
      <c r="D30" s="104">
        <v>1164.9175</v>
      </c>
      <c r="E30" s="104">
        <v>1211.1859999999999</v>
      </c>
      <c r="F30" s="104">
        <v>1264.9465</v>
      </c>
      <c r="G30" s="104">
        <v>1710.269</v>
      </c>
      <c r="H30" s="104">
        <v>1800.5545</v>
      </c>
      <c r="I30" s="104">
        <v>1493.5719999999999</v>
      </c>
      <c r="J30" s="104">
        <v>1339.9075</v>
      </c>
      <c r="K30" s="104">
        <v>1373.91</v>
      </c>
      <c r="L30" s="104">
        <v>1427.8855000000001</v>
      </c>
      <c r="M30" s="104">
        <v>1259.6559999999999</v>
      </c>
      <c r="N30" s="104">
        <v>1283.2175</v>
      </c>
      <c r="O30" s="104">
        <v>1267.835</v>
      </c>
      <c r="P30" s="104">
        <v>1202.3675000000001</v>
      </c>
      <c r="Q30" s="104">
        <v>1070.4965</v>
      </c>
      <c r="R30" s="104">
        <v>1038.8800000000001</v>
      </c>
      <c r="S30" s="104">
        <v>1023.1925</v>
      </c>
      <c r="T30" s="104">
        <v>1184.7615000000001</v>
      </c>
      <c r="U30" s="104">
        <v>1275.0195000000001</v>
      </c>
      <c r="V30" s="104">
        <v>1224.172</v>
      </c>
      <c r="W30" s="104">
        <v>1155.0174999999999</v>
      </c>
      <c r="X30" s="106">
        <v>1307.941</v>
      </c>
    </row>
    <row r="31" spans="1:25" s="32" customFormat="1" x14ac:dyDescent="0.3">
      <c r="A31" s="107" t="s">
        <v>85</v>
      </c>
      <c r="B31" s="108">
        <v>3643.4079999999999</v>
      </c>
      <c r="C31" s="108">
        <v>3261.8989999999999</v>
      </c>
      <c r="D31" s="108">
        <v>3176.9805000000001</v>
      </c>
      <c r="E31" s="108">
        <v>3451.712</v>
      </c>
      <c r="F31" s="108">
        <v>4568.8190000000004</v>
      </c>
      <c r="G31" s="108">
        <v>4905.8895000000002</v>
      </c>
      <c r="H31" s="108">
        <v>5257.9560000000001</v>
      </c>
      <c r="I31" s="108">
        <v>6748.2790000000005</v>
      </c>
      <c r="J31" s="108">
        <v>7527.8410000000003</v>
      </c>
      <c r="K31" s="108">
        <v>5536.7965000000004</v>
      </c>
      <c r="L31" s="108">
        <v>6073.99</v>
      </c>
      <c r="M31" s="108">
        <v>5977.2875000000004</v>
      </c>
      <c r="N31" s="108">
        <v>5898.0940000000001</v>
      </c>
      <c r="O31" s="108">
        <v>5824.03</v>
      </c>
      <c r="P31" s="108">
        <v>5571.4134999999997</v>
      </c>
      <c r="Q31" s="108">
        <v>5218.2529999999997</v>
      </c>
      <c r="R31" s="108">
        <v>5383.3879999999999</v>
      </c>
      <c r="S31" s="108">
        <v>5554.2420000000002</v>
      </c>
      <c r="T31" s="108">
        <v>5639.3024999999998</v>
      </c>
      <c r="U31" s="108">
        <v>5634.7884999999997</v>
      </c>
      <c r="V31" s="108">
        <v>5548.7295000000004</v>
      </c>
      <c r="W31" s="108">
        <v>5279.8604999999998</v>
      </c>
      <c r="X31" s="109">
        <v>5706.3924999999999</v>
      </c>
      <c r="Y31" s="80"/>
    </row>
    <row r="32" spans="1:25" x14ac:dyDescent="0.3">
      <c r="A32" s="97" t="s">
        <v>121</v>
      </c>
      <c r="B32" s="118"/>
      <c r="C32" s="118"/>
      <c r="D32" s="118"/>
      <c r="E32" s="118"/>
      <c r="F32" s="118"/>
      <c r="G32" s="118"/>
      <c r="H32" s="118"/>
      <c r="I32" s="118"/>
      <c r="J32" s="118"/>
      <c r="K32" s="118"/>
      <c r="L32" s="118"/>
      <c r="M32" s="118"/>
      <c r="N32" s="118"/>
      <c r="O32" s="118"/>
      <c r="P32" s="118"/>
      <c r="Q32" s="118"/>
      <c r="R32" s="118"/>
      <c r="S32" s="118"/>
      <c r="T32" s="118"/>
      <c r="U32" s="118"/>
      <c r="V32" s="118"/>
      <c r="W32" s="118"/>
      <c r="X32" s="119"/>
    </row>
    <row r="33" spans="1:25" x14ac:dyDescent="0.3">
      <c r="A33" s="115" t="s">
        <v>77</v>
      </c>
      <c r="B33" s="104">
        <v>327.14600000000002</v>
      </c>
      <c r="C33" s="104">
        <v>354.85199999999998</v>
      </c>
      <c r="D33" s="104">
        <v>365.34800000000001</v>
      </c>
      <c r="E33" s="104">
        <v>381.16500000000002</v>
      </c>
      <c r="F33" s="104">
        <v>375.12549999999999</v>
      </c>
      <c r="G33" s="104">
        <v>414.23450000000003</v>
      </c>
      <c r="H33" s="104">
        <v>397.67099999999999</v>
      </c>
      <c r="I33" s="104">
        <v>416.31900000000002</v>
      </c>
      <c r="J33" s="104">
        <v>325.82299999999998</v>
      </c>
      <c r="K33" s="104">
        <v>120.09350000000001</v>
      </c>
      <c r="L33" s="104">
        <v>78.432000000000002</v>
      </c>
      <c r="M33" s="104">
        <v>239.84100000000001</v>
      </c>
      <c r="N33" s="104">
        <v>92.672499999999999</v>
      </c>
      <c r="O33" s="104">
        <v>55.872999999999998</v>
      </c>
      <c r="P33" s="104">
        <v>54.731999999999999</v>
      </c>
      <c r="Q33" s="104">
        <v>62.393000000000001</v>
      </c>
      <c r="R33" s="104">
        <v>53.984499999999997</v>
      </c>
      <c r="S33" s="104">
        <v>99.885499999999993</v>
      </c>
      <c r="T33" s="104">
        <v>72.05</v>
      </c>
      <c r="U33" s="104">
        <v>84.680999999999997</v>
      </c>
      <c r="V33" s="104">
        <v>107.03400000000001</v>
      </c>
      <c r="W33" s="104">
        <v>132.77799999999999</v>
      </c>
      <c r="X33" s="106">
        <v>190.6345</v>
      </c>
      <c r="Y33" s="80"/>
    </row>
    <row r="34" spans="1:25" x14ac:dyDescent="0.3">
      <c r="A34" s="115" t="s">
        <v>156</v>
      </c>
      <c r="B34" s="104">
        <v>0</v>
      </c>
      <c r="C34" s="104">
        <v>0</v>
      </c>
      <c r="D34" s="104">
        <v>0</v>
      </c>
      <c r="E34" s="104">
        <v>0</v>
      </c>
      <c r="F34" s="104">
        <v>0</v>
      </c>
      <c r="G34" s="104">
        <v>0</v>
      </c>
      <c r="H34" s="104">
        <v>0</v>
      </c>
      <c r="I34" s="104">
        <v>0</v>
      </c>
      <c r="J34" s="104">
        <v>0</v>
      </c>
      <c r="K34" s="104">
        <v>0</v>
      </c>
      <c r="L34" s="104">
        <v>0</v>
      </c>
      <c r="M34" s="104">
        <v>0</v>
      </c>
      <c r="N34" s="104">
        <v>0</v>
      </c>
      <c r="O34" s="104">
        <v>0</v>
      </c>
      <c r="P34" s="104">
        <v>0</v>
      </c>
      <c r="Q34" s="104">
        <v>0</v>
      </c>
      <c r="R34" s="104">
        <v>4.9500000000000002E-2</v>
      </c>
      <c r="S34" s="104">
        <v>0</v>
      </c>
      <c r="T34" s="104">
        <v>0</v>
      </c>
      <c r="U34" s="104">
        <v>0</v>
      </c>
      <c r="V34" s="104">
        <v>0</v>
      </c>
      <c r="W34" s="104">
        <v>0</v>
      </c>
      <c r="X34" s="106">
        <v>0</v>
      </c>
    </row>
    <row r="35" spans="1:25" x14ac:dyDescent="0.3">
      <c r="A35" s="115" t="s">
        <v>79</v>
      </c>
      <c r="B35" s="104">
        <v>0</v>
      </c>
      <c r="C35" s="104">
        <v>0</v>
      </c>
      <c r="D35" s="104">
        <v>0</v>
      </c>
      <c r="E35" s="104">
        <v>0</v>
      </c>
      <c r="F35" s="104">
        <v>0</v>
      </c>
      <c r="G35" s="104">
        <v>0</v>
      </c>
      <c r="H35" s="104">
        <v>0</v>
      </c>
      <c r="I35" s="104">
        <v>0</v>
      </c>
      <c r="J35" s="104">
        <v>0</v>
      </c>
      <c r="K35" s="104">
        <v>0</v>
      </c>
      <c r="L35" s="104">
        <v>0</v>
      </c>
      <c r="M35" s="104">
        <v>0</v>
      </c>
      <c r="N35" s="104">
        <v>0</v>
      </c>
      <c r="O35" s="104">
        <v>0.76249999999999996</v>
      </c>
      <c r="P35" s="104">
        <v>2.5670000000000002</v>
      </c>
      <c r="Q35" s="104">
        <v>3.7829999999999999</v>
      </c>
      <c r="R35" s="104">
        <v>3.9409999999999998</v>
      </c>
      <c r="S35" s="104">
        <v>3.7484999999999999</v>
      </c>
      <c r="T35" s="104">
        <v>4.5199999999999996</v>
      </c>
      <c r="U35" s="104">
        <v>4.2534999999999998</v>
      </c>
      <c r="V35" s="104">
        <v>3.4990000000000001</v>
      </c>
      <c r="W35" s="104">
        <v>3.2</v>
      </c>
      <c r="X35" s="106">
        <v>3.4504999999999999</v>
      </c>
    </row>
    <row r="36" spans="1:25" x14ac:dyDescent="0.3">
      <c r="A36" s="115" t="s">
        <v>70</v>
      </c>
      <c r="B36" s="104">
        <v>540.02949999999998</v>
      </c>
      <c r="C36" s="104">
        <v>520.36699999999996</v>
      </c>
      <c r="D36" s="104">
        <v>179.6165</v>
      </c>
      <c r="E36" s="104">
        <v>6.9240000000000004</v>
      </c>
      <c r="F36" s="104">
        <v>62.274500000000003</v>
      </c>
      <c r="G36" s="104">
        <v>95.680499999999995</v>
      </c>
      <c r="H36" s="104">
        <v>13.292</v>
      </c>
      <c r="I36" s="104">
        <v>61.831499999999998</v>
      </c>
      <c r="J36" s="104">
        <v>193.89500000000001</v>
      </c>
      <c r="K36" s="104">
        <v>78.9315</v>
      </c>
      <c r="L36" s="104">
        <v>48.26</v>
      </c>
      <c r="M36" s="104">
        <v>316.76049999999998</v>
      </c>
      <c r="N36" s="104">
        <v>411.89600000000002</v>
      </c>
      <c r="O36" s="104">
        <v>90.724999999999994</v>
      </c>
      <c r="P36" s="104">
        <v>40.587499999999999</v>
      </c>
      <c r="Q36" s="104">
        <v>103.651</v>
      </c>
      <c r="R36" s="104">
        <v>174.27799999999999</v>
      </c>
      <c r="S36" s="104">
        <v>357.6105</v>
      </c>
      <c r="T36" s="104">
        <v>561.10050000000001</v>
      </c>
      <c r="U36" s="104">
        <v>692.22149999999999</v>
      </c>
      <c r="V36" s="104">
        <v>899.05499999999995</v>
      </c>
      <c r="W36" s="104">
        <v>790.8845</v>
      </c>
      <c r="X36" s="106">
        <v>686.65150000000006</v>
      </c>
    </row>
    <row r="37" spans="1:25" x14ac:dyDescent="0.3">
      <c r="A37" s="115" t="s">
        <v>157</v>
      </c>
      <c r="B37" s="104">
        <v>384.56200000000001</v>
      </c>
      <c r="C37" s="104">
        <v>452.10950000000003</v>
      </c>
      <c r="D37" s="104">
        <v>361.495</v>
      </c>
      <c r="E37" s="104">
        <v>734.11800000000005</v>
      </c>
      <c r="F37" s="104">
        <v>562.14750000000004</v>
      </c>
      <c r="G37" s="104">
        <v>786.90449999999998</v>
      </c>
      <c r="H37" s="104">
        <v>767.68349999999998</v>
      </c>
      <c r="I37" s="104">
        <v>733.93200000000002</v>
      </c>
      <c r="J37" s="104">
        <v>668.43399999999997</v>
      </c>
      <c r="K37" s="104">
        <v>703.75049999999999</v>
      </c>
      <c r="L37" s="104">
        <v>774.15350000000001</v>
      </c>
      <c r="M37" s="104">
        <v>777.93700000000001</v>
      </c>
      <c r="N37" s="104">
        <v>533.76250000000005</v>
      </c>
      <c r="O37" s="104">
        <v>437.9975</v>
      </c>
      <c r="P37" s="104">
        <v>301.11250000000001</v>
      </c>
      <c r="Q37" s="104">
        <v>297.37950000000001</v>
      </c>
      <c r="R37" s="104">
        <v>299.89550000000003</v>
      </c>
      <c r="S37" s="104">
        <v>326.6035</v>
      </c>
      <c r="T37" s="104">
        <v>342.22</v>
      </c>
      <c r="U37" s="104">
        <v>327.68400000000003</v>
      </c>
      <c r="V37" s="104">
        <v>339.28899999999999</v>
      </c>
      <c r="W37" s="104">
        <v>331.46100000000001</v>
      </c>
      <c r="X37" s="106">
        <v>318.54700000000003</v>
      </c>
    </row>
    <row r="38" spans="1:25" x14ac:dyDescent="0.3">
      <c r="A38" s="115" t="s">
        <v>80</v>
      </c>
      <c r="B38" s="104">
        <v>37.895000000000003</v>
      </c>
      <c r="C38" s="104">
        <v>15.416499999999999</v>
      </c>
      <c r="D38" s="104">
        <v>18.126000000000001</v>
      </c>
      <c r="E38" s="104">
        <v>14.246</v>
      </c>
      <c r="F38" s="104">
        <v>14.1555</v>
      </c>
      <c r="G38" s="104">
        <v>11.813499999999999</v>
      </c>
      <c r="H38" s="104">
        <v>14.099</v>
      </c>
      <c r="I38" s="104">
        <v>13.765000000000001</v>
      </c>
      <c r="J38" s="104">
        <v>12.269500000000001</v>
      </c>
      <c r="K38" s="104">
        <v>15.7525</v>
      </c>
      <c r="L38" s="104">
        <v>15.087</v>
      </c>
      <c r="M38" s="104">
        <v>19.284500000000001</v>
      </c>
      <c r="N38" s="104">
        <v>19.422999999999998</v>
      </c>
      <c r="O38" s="104">
        <v>16.213000000000001</v>
      </c>
      <c r="P38" s="104">
        <v>17.797499999999999</v>
      </c>
      <c r="Q38" s="104">
        <v>19.021000000000001</v>
      </c>
      <c r="R38" s="104">
        <v>17.631499999999999</v>
      </c>
      <c r="S38" s="104">
        <v>32.006</v>
      </c>
      <c r="T38" s="104">
        <v>23.845500000000001</v>
      </c>
      <c r="U38" s="104">
        <v>25.840499999999999</v>
      </c>
      <c r="V38" s="104">
        <v>36.019500000000001</v>
      </c>
      <c r="W38" s="104">
        <v>37.377000000000002</v>
      </c>
      <c r="X38" s="106">
        <v>26.146999999999998</v>
      </c>
    </row>
    <row r="39" spans="1:25" x14ac:dyDescent="0.3">
      <c r="A39" s="115" t="s">
        <v>67</v>
      </c>
      <c r="B39" s="104">
        <v>1053.3430000000001</v>
      </c>
      <c r="C39" s="104">
        <v>1202.6420000000001</v>
      </c>
      <c r="D39" s="104">
        <v>1127.268</v>
      </c>
      <c r="E39" s="104">
        <v>966.29449999999997</v>
      </c>
      <c r="F39" s="104">
        <v>800.82249999999999</v>
      </c>
      <c r="G39" s="104">
        <v>916.15650000000005</v>
      </c>
      <c r="H39" s="104">
        <v>954.46299999999997</v>
      </c>
      <c r="I39" s="104">
        <v>845.154</v>
      </c>
      <c r="J39" s="104">
        <v>603.42750000000001</v>
      </c>
      <c r="K39" s="104">
        <v>729.76199999999994</v>
      </c>
      <c r="L39" s="104">
        <v>1158.3620000000001</v>
      </c>
      <c r="M39" s="104">
        <v>1619.913</v>
      </c>
      <c r="N39" s="104">
        <v>1538.3579999999999</v>
      </c>
      <c r="O39" s="104">
        <v>1193.8140000000001</v>
      </c>
      <c r="P39" s="104">
        <v>1369.6324999999999</v>
      </c>
      <c r="Q39" s="104">
        <v>1587.2474999999999</v>
      </c>
      <c r="R39" s="104">
        <v>1783.7874999999999</v>
      </c>
      <c r="S39" s="104">
        <v>1923.9269999999999</v>
      </c>
      <c r="T39" s="104">
        <v>1823.9974999999999</v>
      </c>
      <c r="U39" s="104">
        <v>2019.653</v>
      </c>
      <c r="V39" s="104">
        <v>2426.3645000000001</v>
      </c>
      <c r="W39" s="104">
        <v>2483.5185000000001</v>
      </c>
      <c r="X39" s="106">
        <v>2143.4969999999998</v>
      </c>
    </row>
    <row r="40" spans="1:25" x14ac:dyDescent="0.3">
      <c r="A40" s="115" t="s">
        <v>158</v>
      </c>
      <c r="B40" s="104">
        <v>0</v>
      </c>
      <c r="C40" s="104">
        <v>0</v>
      </c>
      <c r="D40" s="104">
        <v>0</v>
      </c>
      <c r="E40" s="104">
        <v>0</v>
      </c>
      <c r="F40" s="104">
        <v>0</v>
      </c>
      <c r="G40" s="104">
        <v>0</v>
      </c>
      <c r="H40" s="104">
        <v>0</v>
      </c>
      <c r="I40" s="104">
        <v>0</v>
      </c>
      <c r="J40" s="104">
        <v>0</v>
      </c>
      <c r="K40" s="104">
        <v>77.498500000000007</v>
      </c>
      <c r="L40" s="104">
        <v>143.72999999999999</v>
      </c>
      <c r="M40" s="104">
        <v>134.59350000000001</v>
      </c>
      <c r="N40" s="104">
        <v>38.061999999999998</v>
      </c>
      <c r="O40" s="104">
        <v>10.833</v>
      </c>
      <c r="P40" s="104">
        <v>3.5545</v>
      </c>
      <c r="Q40" s="104">
        <v>0</v>
      </c>
      <c r="R40" s="104">
        <v>0</v>
      </c>
      <c r="S40" s="104">
        <v>0</v>
      </c>
      <c r="T40" s="104">
        <v>0</v>
      </c>
      <c r="U40" s="104">
        <v>0</v>
      </c>
      <c r="V40" s="104">
        <v>0</v>
      </c>
      <c r="W40" s="104">
        <v>0</v>
      </c>
      <c r="X40" s="106">
        <v>0.125</v>
      </c>
    </row>
    <row r="41" spans="1:25" x14ac:dyDescent="0.3">
      <c r="A41" s="115" t="s">
        <v>72</v>
      </c>
      <c r="B41" s="104">
        <v>47.092500000000001</v>
      </c>
      <c r="C41" s="104">
        <v>83.984499999999997</v>
      </c>
      <c r="D41" s="104">
        <v>164.53700000000001</v>
      </c>
      <c r="E41" s="104">
        <v>159.84450000000001</v>
      </c>
      <c r="F41" s="104">
        <v>129.18700000000001</v>
      </c>
      <c r="G41" s="104">
        <v>53.701000000000001</v>
      </c>
      <c r="H41" s="104">
        <v>58.564</v>
      </c>
      <c r="I41" s="104">
        <v>37.423999999999999</v>
      </c>
      <c r="J41" s="104">
        <v>0.3105</v>
      </c>
      <c r="K41" s="104">
        <v>0.99199999999999999</v>
      </c>
      <c r="L41" s="104">
        <v>10.834</v>
      </c>
      <c r="M41" s="104">
        <v>6.6275000000000004</v>
      </c>
      <c r="N41" s="104">
        <v>3.9005000000000001</v>
      </c>
      <c r="O41" s="104">
        <v>2.1055000000000001</v>
      </c>
      <c r="P41" s="104">
        <v>0.63349999999999995</v>
      </c>
      <c r="Q41" s="104">
        <v>10.555</v>
      </c>
      <c r="R41" s="104">
        <v>156.21449999999999</v>
      </c>
      <c r="S41" s="104">
        <v>393.31349999999998</v>
      </c>
      <c r="T41" s="104">
        <v>661.11199999999997</v>
      </c>
      <c r="U41" s="104">
        <v>854.01099999999997</v>
      </c>
      <c r="V41" s="104">
        <v>818.39499999999998</v>
      </c>
      <c r="W41" s="104">
        <v>551.89750000000004</v>
      </c>
      <c r="X41" s="106">
        <v>212.65700000000001</v>
      </c>
    </row>
    <row r="42" spans="1:25" x14ac:dyDescent="0.3">
      <c r="A42" s="115" t="s">
        <v>81</v>
      </c>
      <c r="B42" s="104">
        <v>0</v>
      </c>
      <c r="C42" s="104">
        <v>0</v>
      </c>
      <c r="D42" s="104">
        <v>0</v>
      </c>
      <c r="E42" s="104">
        <v>0</v>
      </c>
      <c r="F42" s="104">
        <v>0</v>
      </c>
      <c r="G42" s="104">
        <v>42.48</v>
      </c>
      <c r="H42" s="104">
        <v>174.33349999999999</v>
      </c>
      <c r="I42" s="104">
        <v>203.93899999999999</v>
      </c>
      <c r="J42" s="104">
        <v>244.83</v>
      </c>
      <c r="K42" s="104">
        <v>265.34350000000001</v>
      </c>
      <c r="L42" s="104">
        <v>217.46250000000001</v>
      </c>
      <c r="M42" s="104">
        <v>51.521999999999998</v>
      </c>
      <c r="N42" s="104">
        <v>7.9615</v>
      </c>
      <c r="O42" s="104">
        <v>8.9184999999999999</v>
      </c>
      <c r="P42" s="104">
        <v>11.614000000000001</v>
      </c>
      <c r="Q42" s="104">
        <v>6.5780000000000003</v>
      </c>
      <c r="R42" s="104">
        <v>7.2110000000000003</v>
      </c>
      <c r="S42" s="104">
        <v>5.9889999999999999</v>
      </c>
      <c r="T42" s="104">
        <v>7.0964999999999998</v>
      </c>
      <c r="U42" s="104">
        <v>23.704999999999998</v>
      </c>
      <c r="V42" s="104">
        <v>2.093</v>
      </c>
      <c r="W42" s="104">
        <v>1.7645</v>
      </c>
      <c r="X42" s="106">
        <v>9.5715000000000003</v>
      </c>
    </row>
    <row r="43" spans="1:25" x14ac:dyDescent="0.3">
      <c r="A43" s="115" t="s">
        <v>75</v>
      </c>
      <c r="B43" s="104">
        <v>16.131499999999999</v>
      </c>
      <c r="C43" s="104">
        <v>18.294499999999999</v>
      </c>
      <c r="D43" s="104">
        <v>21.140999999999998</v>
      </c>
      <c r="E43" s="104">
        <v>23.132999999999999</v>
      </c>
      <c r="F43" s="104">
        <v>24.946000000000002</v>
      </c>
      <c r="G43" s="104">
        <v>27.518000000000001</v>
      </c>
      <c r="H43" s="104">
        <v>32.780999999999999</v>
      </c>
      <c r="I43" s="104">
        <v>32.347000000000001</v>
      </c>
      <c r="J43" s="104">
        <v>34.429000000000002</v>
      </c>
      <c r="K43" s="104">
        <v>29.282499999999999</v>
      </c>
      <c r="L43" s="104">
        <v>28.106999999999999</v>
      </c>
      <c r="M43" s="104">
        <v>34.783000000000001</v>
      </c>
      <c r="N43" s="104">
        <v>43.661000000000001</v>
      </c>
      <c r="O43" s="104">
        <v>44.789000000000001</v>
      </c>
      <c r="P43" s="104">
        <v>44.516500000000001</v>
      </c>
      <c r="Q43" s="104">
        <v>52.667000000000002</v>
      </c>
      <c r="R43" s="104">
        <v>58.327500000000001</v>
      </c>
      <c r="S43" s="104">
        <v>59.344999999999999</v>
      </c>
      <c r="T43" s="104">
        <v>69.701999999999998</v>
      </c>
      <c r="U43" s="104">
        <v>70.560500000000005</v>
      </c>
      <c r="V43" s="104">
        <v>91.277000000000001</v>
      </c>
      <c r="W43" s="104">
        <v>217.32550000000001</v>
      </c>
      <c r="X43" s="106">
        <v>234.93199999999999</v>
      </c>
    </row>
    <row r="44" spans="1:25" x14ac:dyDescent="0.3">
      <c r="A44" s="115" t="s">
        <v>66</v>
      </c>
      <c r="B44" s="104">
        <v>0</v>
      </c>
      <c r="C44" s="104">
        <v>0</v>
      </c>
      <c r="D44" s="104">
        <v>0</v>
      </c>
      <c r="E44" s="104">
        <v>0</v>
      </c>
      <c r="F44" s="104">
        <v>0</v>
      </c>
      <c r="G44" s="104">
        <v>0</v>
      </c>
      <c r="H44" s="104">
        <v>0</v>
      </c>
      <c r="I44" s="104">
        <v>0</v>
      </c>
      <c r="J44" s="104">
        <v>0</v>
      </c>
      <c r="K44" s="104">
        <v>41.698</v>
      </c>
      <c r="L44" s="104">
        <v>182.90350000000001</v>
      </c>
      <c r="M44" s="104">
        <v>689.10850000000005</v>
      </c>
      <c r="N44" s="104">
        <v>1764.11</v>
      </c>
      <c r="O44" s="104">
        <v>1702.069</v>
      </c>
      <c r="P44" s="104">
        <v>1474.2225000000001</v>
      </c>
      <c r="Q44" s="104">
        <v>1144.0675000000001</v>
      </c>
      <c r="R44" s="104">
        <v>1134.6865</v>
      </c>
      <c r="S44" s="104">
        <v>1270.914</v>
      </c>
      <c r="T44" s="104">
        <v>1285.117</v>
      </c>
      <c r="U44" s="104">
        <v>1429.5944999999999</v>
      </c>
      <c r="V44" s="104">
        <v>1507.288</v>
      </c>
      <c r="W44" s="104">
        <v>1657.5864999999999</v>
      </c>
      <c r="X44" s="106">
        <v>1728.4625000000001</v>
      </c>
    </row>
    <row r="45" spans="1:25" x14ac:dyDescent="0.3">
      <c r="A45" s="115" t="s">
        <v>159</v>
      </c>
      <c r="B45" s="104">
        <v>426.93099999999998</v>
      </c>
      <c r="C45" s="104">
        <v>392.59449999999998</v>
      </c>
      <c r="D45" s="104">
        <v>240.07599999999999</v>
      </c>
      <c r="E45" s="104">
        <v>226.77250000000001</v>
      </c>
      <c r="F45" s="104">
        <v>134.054</v>
      </c>
      <c r="G45" s="104">
        <v>113.235</v>
      </c>
      <c r="H45" s="104">
        <v>146.976</v>
      </c>
      <c r="I45" s="104">
        <v>131.40350000000001</v>
      </c>
      <c r="J45" s="104">
        <v>226.17150000000001</v>
      </c>
      <c r="K45" s="104">
        <v>77.161500000000004</v>
      </c>
      <c r="L45" s="104">
        <v>334.34100000000001</v>
      </c>
      <c r="M45" s="104">
        <v>265.649</v>
      </c>
      <c r="N45" s="104">
        <v>331.32549999999998</v>
      </c>
      <c r="O45" s="104">
        <v>145.34049999999999</v>
      </c>
      <c r="P45" s="104">
        <v>27.919</v>
      </c>
      <c r="Q45" s="104">
        <v>10.493499999999999</v>
      </c>
      <c r="R45" s="104">
        <v>17.135999999999999</v>
      </c>
      <c r="S45" s="104">
        <v>17.66</v>
      </c>
      <c r="T45" s="104">
        <v>11.0085</v>
      </c>
      <c r="U45" s="104">
        <v>5.3425000000000002</v>
      </c>
      <c r="V45" s="104">
        <v>52.921500000000002</v>
      </c>
      <c r="W45" s="104">
        <v>116.752</v>
      </c>
      <c r="X45" s="106">
        <v>111.45650000000001</v>
      </c>
    </row>
    <row r="46" spans="1:25" x14ac:dyDescent="0.3">
      <c r="A46" s="115" t="s">
        <v>160</v>
      </c>
      <c r="B46" s="104">
        <v>60.610999999999997</v>
      </c>
      <c r="C46" s="104">
        <v>66.581999999999994</v>
      </c>
      <c r="D46" s="104">
        <v>60.031999999999996</v>
      </c>
      <c r="E46" s="104">
        <v>79.700500000000005</v>
      </c>
      <c r="F46" s="104">
        <v>82.438999999999993</v>
      </c>
      <c r="G46" s="104">
        <v>61.511499999999998</v>
      </c>
      <c r="H46" s="104">
        <v>47.313000000000002</v>
      </c>
      <c r="I46" s="104">
        <v>39.532499999999999</v>
      </c>
      <c r="J46" s="104">
        <v>30.096499999999999</v>
      </c>
      <c r="K46" s="104">
        <v>38.686999999999998</v>
      </c>
      <c r="L46" s="104">
        <v>24.213999999999999</v>
      </c>
      <c r="M46" s="104">
        <v>17.284500000000001</v>
      </c>
      <c r="N46" s="104">
        <v>17.542999999999999</v>
      </c>
      <c r="O46" s="104">
        <v>25.417000000000002</v>
      </c>
      <c r="P46" s="104">
        <v>19.371500000000001</v>
      </c>
      <c r="Q46" s="104">
        <v>22.677</v>
      </c>
      <c r="R46" s="104">
        <v>25.875</v>
      </c>
      <c r="S46" s="104">
        <v>25.436</v>
      </c>
      <c r="T46" s="104">
        <v>22.795500000000001</v>
      </c>
      <c r="U46" s="104">
        <v>15.5585</v>
      </c>
      <c r="V46" s="104">
        <v>15.552</v>
      </c>
      <c r="W46" s="104">
        <v>17.650500000000001</v>
      </c>
      <c r="X46" s="106">
        <v>17.773</v>
      </c>
    </row>
    <row r="47" spans="1:25" x14ac:dyDescent="0.3">
      <c r="A47" s="115" t="s">
        <v>69</v>
      </c>
      <c r="B47" s="104">
        <v>932.17449999999997</v>
      </c>
      <c r="C47" s="104">
        <v>984.15150000000006</v>
      </c>
      <c r="D47" s="104">
        <v>1068.0705</v>
      </c>
      <c r="E47" s="104">
        <v>1083.5825</v>
      </c>
      <c r="F47" s="104">
        <v>1048.1065000000001</v>
      </c>
      <c r="G47" s="104">
        <v>1169.2439999999999</v>
      </c>
      <c r="H47" s="104">
        <v>1316.586</v>
      </c>
      <c r="I47" s="104">
        <v>1081.2584999999999</v>
      </c>
      <c r="J47" s="104">
        <v>711.78899999999999</v>
      </c>
      <c r="K47" s="104">
        <v>956.06449999999995</v>
      </c>
      <c r="L47" s="104">
        <v>1234.1175000000001</v>
      </c>
      <c r="M47" s="104">
        <v>1435.134</v>
      </c>
      <c r="N47" s="104">
        <v>1407.2919999999999</v>
      </c>
      <c r="O47" s="104">
        <v>1452.7625</v>
      </c>
      <c r="P47" s="104">
        <v>1396.6079999999999</v>
      </c>
      <c r="Q47" s="104">
        <v>1433.3595</v>
      </c>
      <c r="R47" s="104">
        <v>1584.9404999999999</v>
      </c>
      <c r="S47" s="104">
        <v>1701.7104999999999</v>
      </c>
      <c r="T47" s="104">
        <v>1680.2809999999999</v>
      </c>
      <c r="U47" s="104">
        <v>1729.5340000000001</v>
      </c>
      <c r="V47" s="104">
        <v>1809.1205</v>
      </c>
      <c r="W47" s="104">
        <v>1664.7</v>
      </c>
      <c r="X47" s="106">
        <v>1687.9905000000001</v>
      </c>
    </row>
    <row r="48" spans="1:25" s="32" customFormat="1" x14ac:dyDescent="0.3">
      <c r="A48" s="107" t="s">
        <v>82</v>
      </c>
      <c r="B48" s="108">
        <v>3825.9160000000002</v>
      </c>
      <c r="C48" s="108">
        <v>4090.9940000000001</v>
      </c>
      <c r="D48" s="108">
        <v>3605.71</v>
      </c>
      <c r="E48" s="108">
        <v>3675.7804999999998</v>
      </c>
      <c r="F48" s="108">
        <v>3233.2579999999998</v>
      </c>
      <c r="G48" s="108">
        <v>3692.4789999999998</v>
      </c>
      <c r="H48" s="108">
        <v>3923.7620000000002</v>
      </c>
      <c r="I48" s="108">
        <v>3596.9059999999999</v>
      </c>
      <c r="J48" s="108">
        <v>3051.4755</v>
      </c>
      <c r="K48" s="108">
        <v>3135.0174999999999</v>
      </c>
      <c r="L48" s="108">
        <v>4250.0039999999999</v>
      </c>
      <c r="M48" s="108">
        <v>5608.4380000000001</v>
      </c>
      <c r="N48" s="108">
        <v>6209.9674999999997</v>
      </c>
      <c r="O48" s="108">
        <v>5187.62</v>
      </c>
      <c r="P48" s="108">
        <v>4764.8684999999996</v>
      </c>
      <c r="Q48" s="108">
        <v>4753.8725000000004</v>
      </c>
      <c r="R48" s="108">
        <v>5317.9584999999997</v>
      </c>
      <c r="S48" s="108">
        <v>6218.1490000000003</v>
      </c>
      <c r="T48" s="108">
        <v>6564.8459999999995</v>
      </c>
      <c r="U48" s="108">
        <v>7282.6395000000002</v>
      </c>
      <c r="V48" s="108">
        <v>8107.9080000000004</v>
      </c>
      <c r="W48" s="108">
        <v>8006.8954999999996</v>
      </c>
      <c r="X48" s="109">
        <v>7371.8954999999996</v>
      </c>
      <c r="Y48" s="80"/>
    </row>
    <row r="49" spans="1:25" s="102" customFormat="1" x14ac:dyDescent="0.3">
      <c r="A49" s="97" t="s">
        <v>125</v>
      </c>
      <c r="B49" s="118"/>
      <c r="C49" s="118"/>
      <c r="D49" s="118"/>
      <c r="E49" s="118"/>
      <c r="F49" s="118"/>
      <c r="G49" s="118"/>
      <c r="H49" s="118"/>
      <c r="I49" s="118"/>
      <c r="J49" s="118"/>
      <c r="K49" s="118"/>
      <c r="L49" s="118"/>
      <c r="M49" s="118"/>
      <c r="N49" s="118"/>
      <c r="O49" s="118"/>
      <c r="P49" s="118"/>
      <c r="Q49" s="118"/>
      <c r="R49" s="118"/>
      <c r="S49" s="118"/>
      <c r="T49" s="118"/>
      <c r="U49" s="118"/>
      <c r="V49" s="118"/>
      <c r="W49" s="118"/>
      <c r="X49" s="119"/>
    </row>
    <row r="50" spans="1:25" x14ac:dyDescent="0.3">
      <c r="A50" s="1" t="s">
        <v>161</v>
      </c>
      <c r="B50" s="104">
        <v>41.255000000000003</v>
      </c>
      <c r="C50" s="104">
        <v>42.887500000000003</v>
      </c>
      <c r="D50" s="104">
        <v>16.308</v>
      </c>
      <c r="E50" s="104">
        <v>5.3250000000000002</v>
      </c>
      <c r="F50" s="104">
        <v>1.9195</v>
      </c>
      <c r="G50" s="104">
        <v>2.468</v>
      </c>
      <c r="H50" s="104">
        <v>2.4849999999999999</v>
      </c>
      <c r="I50" s="104">
        <v>2.9885000000000002</v>
      </c>
      <c r="J50" s="104">
        <v>4.3544999999999998</v>
      </c>
      <c r="K50" s="104">
        <v>3.2665000000000002</v>
      </c>
      <c r="L50" s="104">
        <v>2.8105000000000002</v>
      </c>
      <c r="M50" s="104">
        <v>2.9235000000000002</v>
      </c>
      <c r="N50" s="104">
        <v>3.6705000000000001</v>
      </c>
      <c r="O50" s="104">
        <v>7.5845000000000002</v>
      </c>
      <c r="P50" s="104">
        <v>9.2885000000000009</v>
      </c>
      <c r="Q50" s="104">
        <v>9.6795000000000009</v>
      </c>
      <c r="R50" s="104">
        <v>9.0054999999999996</v>
      </c>
      <c r="S50" s="104">
        <v>9.2085000000000008</v>
      </c>
      <c r="T50" s="104">
        <v>7.7309999999999999</v>
      </c>
      <c r="U50" s="104">
        <v>7.5175000000000001</v>
      </c>
      <c r="V50" s="104">
        <v>9.1754999999999995</v>
      </c>
      <c r="W50" s="104">
        <v>6.3665000000000003</v>
      </c>
      <c r="X50" s="106">
        <v>5.7720000000000002</v>
      </c>
      <c r="Y50" s="80"/>
    </row>
    <row r="51" spans="1:25" x14ac:dyDescent="0.3">
      <c r="A51" s="1" t="s">
        <v>162</v>
      </c>
      <c r="B51" s="104">
        <v>373.73250000000002</v>
      </c>
      <c r="C51" s="104">
        <v>362.53750000000002</v>
      </c>
      <c r="D51" s="104">
        <v>284.13400000000001</v>
      </c>
      <c r="E51" s="104">
        <v>296.36750000000001</v>
      </c>
      <c r="F51" s="104">
        <v>363.14</v>
      </c>
      <c r="G51" s="104">
        <v>225.309</v>
      </c>
      <c r="H51" s="104">
        <v>196.52950000000001</v>
      </c>
      <c r="I51" s="104">
        <v>228.84450000000001</v>
      </c>
      <c r="J51" s="104">
        <v>187.79349999999999</v>
      </c>
      <c r="K51" s="104">
        <v>203.47550000000001</v>
      </c>
      <c r="L51" s="104">
        <v>259.98599999999999</v>
      </c>
      <c r="M51" s="104">
        <v>307.42399999999998</v>
      </c>
      <c r="N51" s="104">
        <v>246.97399999999999</v>
      </c>
      <c r="O51" s="104">
        <v>248.51400000000001</v>
      </c>
      <c r="P51" s="104">
        <v>247.25899999999999</v>
      </c>
      <c r="Q51" s="104">
        <v>172.23699999999999</v>
      </c>
      <c r="R51" s="104">
        <v>162.5445</v>
      </c>
      <c r="S51" s="104">
        <v>256.98250000000002</v>
      </c>
      <c r="T51" s="104">
        <v>311.197</v>
      </c>
      <c r="U51" s="104">
        <v>210.10849999999999</v>
      </c>
      <c r="V51" s="104">
        <v>253.327</v>
      </c>
      <c r="W51" s="104">
        <v>350.97399999999999</v>
      </c>
      <c r="X51" s="106">
        <v>440.92500000000001</v>
      </c>
    </row>
    <row r="52" spans="1:25" x14ac:dyDescent="0.3">
      <c r="A52" s="1" t="s">
        <v>163</v>
      </c>
      <c r="B52" s="104">
        <v>308.04599999999999</v>
      </c>
      <c r="C52" s="104">
        <v>246.14099999999999</v>
      </c>
      <c r="D52" s="104">
        <v>237.51249999999999</v>
      </c>
      <c r="E52" s="104">
        <v>209.28700000000001</v>
      </c>
      <c r="F52" s="104">
        <v>206.81549999999999</v>
      </c>
      <c r="G52" s="104">
        <v>224.80449999999999</v>
      </c>
      <c r="H52" s="104">
        <v>229.708</v>
      </c>
      <c r="I52" s="104">
        <v>231.709</v>
      </c>
      <c r="J52" s="104">
        <v>221.87649999999999</v>
      </c>
      <c r="K52" s="104">
        <v>173.3355</v>
      </c>
      <c r="L52" s="104">
        <v>132.02449999999999</v>
      </c>
      <c r="M52" s="104">
        <v>163.53749999999999</v>
      </c>
      <c r="N52" s="104">
        <v>165.38650000000001</v>
      </c>
      <c r="O52" s="104">
        <v>144.4145</v>
      </c>
      <c r="P52" s="104">
        <v>155.70849999999999</v>
      </c>
      <c r="Q52" s="104">
        <v>259.67500000000001</v>
      </c>
      <c r="R52" s="104">
        <v>402.24299999999999</v>
      </c>
      <c r="S52" s="104">
        <v>739.98450000000003</v>
      </c>
      <c r="T52" s="104">
        <v>1076.2255</v>
      </c>
      <c r="U52" s="104">
        <v>561.54250000000002</v>
      </c>
      <c r="V52" s="104">
        <v>728.23900000000003</v>
      </c>
      <c r="W52" s="104">
        <v>1146.0630000000001</v>
      </c>
      <c r="X52" s="106">
        <v>1612.857</v>
      </c>
    </row>
    <row r="53" spans="1:25" x14ac:dyDescent="0.3">
      <c r="A53" s="1" t="s">
        <v>164</v>
      </c>
      <c r="B53" s="104">
        <v>0</v>
      </c>
      <c r="C53" s="104">
        <v>0</v>
      </c>
      <c r="D53" s="104">
        <v>0</v>
      </c>
      <c r="E53" s="104">
        <v>0</v>
      </c>
      <c r="F53" s="104">
        <v>0</v>
      </c>
      <c r="G53" s="104">
        <v>0</v>
      </c>
      <c r="H53" s="104">
        <v>0</v>
      </c>
      <c r="I53" s="104">
        <v>0.13200000000000001</v>
      </c>
      <c r="J53" s="104">
        <v>0.14050000000000001</v>
      </c>
      <c r="K53" s="104">
        <v>1.95E-2</v>
      </c>
      <c r="L53" s="104">
        <v>9.4E-2</v>
      </c>
      <c r="M53" s="104">
        <v>1.149</v>
      </c>
      <c r="N53" s="104">
        <v>2.032</v>
      </c>
      <c r="O53" s="104">
        <v>2.5670000000000002</v>
      </c>
      <c r="P53" s="104">
        <v>6.1555</v>
      </c>
      <c r="Q53" s="104">
        <v>5.0925000000000002</v>
      </c>
      <c r="R53" s="104">
        <v>49.735500000000002</v>
      </c>
      <c r="S53" s="104">
        <v>64.0655</v>
      </c>
      <c r="T53" s="104">
        <v>66.668999999999997</v>
      </c>
      <c r="U53" s="104">
        <v>60.43</v>
      </c>
      <c r="V53" s="104">
        <v>33.758000000000003</v>
      </c>
      <c r="W53" s="104">
        <v>72.831000000000003</v>
      </c>
      <c r="X53" s="106">
        <v>67.081999999999994</v>
      </c>
    </row>
    <row r="54" spans="1:25" x14ac:dyDescent="0.3">
      <c r="A54" s="1" t="s">
        <v>165</v>
      </c>
      <c r="B54" s="104">
        <v>711.82249999999999</v>
      </c>
      <c r="C54" s="104">
        <v>564.01250000000005</v>
      </c>
      <c r="D54" s="104">
        <v>566.47</v>
      </c>
      <c r="E54" s="104">
        <v>538.31849999999997</v>
      </c>
      <c r="F54" s="104">
        <v>591.95100000000002</v>
      </c>
      <c r="G54" s="104">
        <v>668.84550000000002</v>
      </c>
      <c r="H54" s="104">
        <v>696.4</v>
      </c>
      <c r="I54" s="104">
        <v>596.71349999999995</v>
      </c>
      <c r="J54" s="104">
        <v>315.93549999999999</v>
      </c>
      <c r="K54" s="104">
        <v>209.64850000000001</v>
      </c>
      <c r="L54" s="104">
        <v>393.65</v>
      </c>
      <c r="M54" s="104">
        <v>468.79250000000002</v>
      </c>
      <c r="N54" s="104">
        <v>287.79450000000003</v>
      </c>
      <c r="O54" s="104">
        <v>219.14949999999999</v>
      </c>
      <c r="P54" s="104">
        <v>348.77199999999999</v>
      </c>
      <c r="Q54" s="104">
        <v>438.55099999999999</v>
      </c>
      <c r="R54" s="104">
        <v>409.32400000000001</v>
      </c>
      <c r="S54" s="104">
        <v>337.58449999999999</v>
      </c>
      <c r="T54" s="104">
        <v>368.30399999999997</v>
      </c>
      <c r="U54" s="104">
        <v>327.07150000000001</v>
      </c>
      <c r="V54" s="104">
        <v>300.86250000000001</v>
      </c>
      <c r="W54" s="104">
        <v>412.35899999999998</v>
      </c>
      <c r="X54" s="106">
        <v>379.38400000000001</v>
      </c>
    </row>
    <row r="55" spans="1:25" x14ac:dyDescent="0.3">
      <c r="A55" s="1" t="s">
        <v>166</v>
      </c>
      <c r="B55" s="104">
        <v>1890.479</v>
      </c>
      <c r="C55" s="104">
        <v>1932.8815</v>
      </c>
      <c r="D55" s="104">
        <v>2132.1615000000002</v>
      </c>
      <c r="E55" s="104">
        <v>2311.4755</v>
      </c>
      <c r="F55" s="104">
        <v>2915.5839999999998</v>
      </c>
      <c r="G55" s="104">
        <v>2931.6725000000001</v>
      </c>
      <c r="H55" s="104">
        <v>2596.748</v>
      </c>
      <c r="I55" s="104">
        <v>2689.9985000000001</v>
      </c>
      <c r="J55" s="104">
        <v>3429.444</v>
      </c>
      <c r="K55" s="104">
        <v>4848.0825000000004</v>
      </c>
      <c r="L55" s="104">
        <v>6447.8440000000001</v>
      </c>
      <c r="M55" s="104">
        <v>3691.8575000000001</v>
      </c>
      <c r="N55" s="104">
        <v>2691.587</v>
      </c>
      <c r="O55" s="104">
        <v>2776.3935000000001</v>
      </c>
      <c r="P55" s="104">
        <v>2863.6</v>
      </c>
      <c r="Q55" s="104">
        <v>2383.4555</v>
      </c>
      <c r="R55" s="104">
        <v>2277.1475</v>
      </c>
      <c r="S55" s="104">
        <v>2430.1309999999999</v>
      </c>
      <c r="T55" s="104">
        <v>2635.4715000000001</v>
      </c>
      <c r="U55" s="104">
        <v>2286.9295000000002</v>
      </c>
      <c r="V55" s="104">
        <v>2267.9074999999998</v>
      </c>
      <c r="W55" s="104">
        <v>2462.732</v>
      </c>
      <c r="X55" s="106">
        <v>2734.2645000000002</v>
      </c>
    </row>
    <row r="56" spans="1:25" x14ac:dyDescent="0.3">
      <c r="A56" s="1" t="s">
        <v>167</v>
      </c>
      <c r="B56" s="104">
        <v>6.6779999999999999</v>
      </c>
      <c r="C56" s="104">
        <v>75.813000000000002</v>
      </c>
      <c r="D56" s="104">
        <v>66.863</v>
      </c>
      <c r="E56" s="104">
        <v>81.61</v>
      </c>
      <c r="F56" s="104">
        <v>97.78</v>
      </c>
      <c r="G56" s="104">
        <v>104.2595</v>
      </c>
      <c r="H56" s="104">
        <v>106.9175</v>
      </c>
      <c r="I56" s="104">
        <v>100.5945</v>
      </c>
      <c r="J56" s="104">
        <v>131.83699999999999</v>
      </c>
      <c r="K56" s="104">
        <v>137.393</v>
      </c>
      <c r="L56" s="104">
        <v>145.88800000000001</v>
      </c>
      <c r="M56" s="104">
        <v>153.1465</v>
      </c>
      <c r="N56" s="104">
        <v>150.636</v>
      </c>
      <c r="O56" s="104">
        <v>119.114</v>
      </c>
      <c r="P56" s="104">
        <v>169.114</v>
      </c>
      <c r="Q56" s="104">
        <v>66.536000000000001</v>
      </c>
      <c r="R56" s="104">
        <v>21.223500000000001</v>
      </c>
      <c r="S56" s="104">
        <v>0</v>
      </c>
      <c r="T56" s="104">
        <v>0</v>
      </c>
      <c r="U56" s="104">
        <v>0</v>
      </c>
      <c r="V56" s="104">
        <v>0</v>
      </c>
      <c r="W56" s="104">
        <v>0</v>
      </c>
      <c r="X56" s="106">
        <v>0</v>
      </c>
    </row>
    <row r="57" spans="1:25" x14ac:dyDescent="0.3">
      <c r="A57" s="1" t="s">
        <v>168</v>
      </c>
      <c r="B57" s="104">
        <v>0</v>
      </c>
      <c r="C57" s="104">
        <v>0</v>
      </c>
      <c r="D57" s="104">
        <v>0</v>
      </c>
      <c r="E57" s="104">
        <v>0</v>
      </c>
      <c r="F57" s="104">
        <v>0</v>
      </c>
      <c r="G57" s="104">
        <v>0</v>
      </c>
      <c r="H57" s="104">
        <v>0</v>
      </c>
      <c r="I57" s="104">
        <v>0</v>
      </c>
      <c r="J57" s="104">
        <v>0</v>
      </c>
      <c r="K57" s="104">
        <v>0</v>
      </c>
      <c r="L57" s="104">
        <v>0</v>
      </c>
      <c r="M57" s="104">
        <v>1.9710000000000001</v>
      </c>
      <c r="N57" s="104">
        <v>2.6995</v>
      </c>
      <c r="O57" s="104">
        <v>3.5630000000000002</v>
      </c>
      <c r="P57" s="104">
        <v>3.3809999999999998</v>
      </c>
      <c r="Q57" s="104">
        <v>3.5525000000000002</v>
      </c>
      <c r="R57" s="104">
        <v>4.0110000000000001</v>
      </c>
      <c r="S57" s="104">
        <v>3.8969999999999998</v>
      </c>
      <c r="T57" s="104">
        <v>3.2494999999999998</v>
      </c>
      <c r="U57" s="104">
        <v>3.3464999999999998</v>
      </c>
      <c r="V57" s="104">
        <v>3.8079999999999998</v>
      </c>
      <c r="W57" s="104">
        <v>2.4569999999999999</v>
      </c>
      <c r="X57" s="106">
        <v>0.52149999999999996</v>
      </c>
    </row>
    <row r="58" spans="1:25" x14ac:dyDescent="0.3">
      <c r="A58" s="1" t="s">
        <v>53</v>
      </c>
      <c r="B58" s="104">
        <v>376.99700000000001</v>
      </c>
      <c r="C58" s="104">
        <v>385.42649999999998</v>
      </c>
      <c r="D58" s="104">
        <v>420.065</v>
      </c>
      <c r="E58" s="104">
        <v>448.5145</v>
      </c>
      <c r="F58" s="104">
        <v>454.63400000000001</v>
      </c>
      <c r="G58" s="104">
        <v>466.59699999999998</v>
      </c>
      <c r="H58" s="104">
        <v>490.91300000000001</v>
      </c>
      <c r="I58" s="104">
        <v>476.10300000000001</v>
      </c>
      <c r="J58" s="104">
        <v>543.005</v>
      </c>
      <c r="K58" s="104">
        <v>681.75599999999997</v>
      </c>
      <c r="L58" s="104">
        <v>929.649</v>
      </c>
      <c r="M58" s="104">
        <v>722.09900000000005</v>
      </c>
      <c r="N58" s="104">
        <v>607.64850000000001</v>
      </c>
      <c r="O58" s="104">
        <v>646.65750000000003</v>
      </c>
      <c r="P58" s="104">
        <v>684.55899999999997</v>
      </c>
      <c r="Q58" s="104">
        <v>637.49699999999996</v>
      </c>
      <c r="R58" s="104">
        <v>646.22500000000002</v>
      </c>
      <c r="S58" s="104">
        <v>677.72249999999997</v>
      </c>
      <c r="T58" s="104">
        <v>686.45399999999995</v>
      </c>
      <c r="U58" s="104">
        <v>662.99950000000001</v>
      </c>
      <c r="V58" s="104">
        <v>688.25199999999995</v>
      </c>
      <c r="W58" s="104">
        <v>742.75699999999995</v>
      </c>
      <c r="X58" s="106">
        <v>791.42399999999998</v>
      </c>
    </row>
    <row r="59" spans="1:25" x14ac:dyDescent="0.3">
      <c r="A59" s="107" t="s">
        <v>54</v>
      </c>
      <c r="B59" s="108">
        <v>3709.01</v>
      </c>
      <c r="C59" s="108">
        <v>3609.6995000000002</v>
      </c>
      <c r="D59" s="108">
        <v>3723.5140000000001</v>
      </c>
      <c r="E59" s="108">
        <v>3890.8980000000001</v>
      </c>
      <c r="F59" s="108">
        <v>4631.8239999999996</v>
      </c>
      <c r="G59" s="108">
        <v>4623.9560000000001</v>
      </c>
      <c r="H59" s="108">
        <v>4319.701</v>
      </c>
      <c r="I59" s="108">
        <v>4327.0834999999997</v>
      </c>
      <c r="J59" s="108">
        <v>4834.3864999999996</v>
      </c>
      <c r="K59" s="108">
        <v>6256.9769999999999</v>
      </c>
      <c r="L59" s="108">
        <v>8311.9459999999999</v>
      </c>
      <c r="M59" s="108">
        <v>5512.9004999999997</v>
      </c>
      <c r="N59" s="108">
        <v>4158.4285</v>
      </c>
      <c r="O59" s="108">
        <v>4167.9575000000004</v>
      </c>
      <c r="P59" s="108">
        <v>4487.8374999999996</v>
      </c>
      <c r="Q59" s="108">
        <v>3976.2759999999998</v>
      </c>
      <c r="R59" s="108">
        <v>3981.4594999999999</v>
      </c>
      <c r="S59" s="108">
        <v>4519.576</v>
      </c>
      <c r="T59" s="108">
        <v>5155.3014999999996</v>
      </c>
      <c r="U59" s="108">
        <v>4119.9454999999998</v>
      </c>
      <c r="V59" s="108">
        <v>4285.3294999999998</v>
      </c>
      <c r="W59" s="108">
        <v>5196.5394999999999</v>
      </c>
      <c r="X59" s="109">
        <v>6032.23</v>
      </c>
      <c r="Y59" s="80"/>
    </row>
    <row r="60" spans="1:25" x14ac:dyDescent="0.3">
      <c r="A60" s="97" t="s">
        <v>169</v>
      </c>
      <c r="B60" s="118"/>
      <c r="C60" s="118"/>
      <c r="D60" s="118"/>
      <c r="E60" s="118"/>
      <c r="F60" s="118"/>
      <c r="G60" s="118"/>
      <c r="H60" s="118"/>
      <c r="I60" s="118"/>
      <c r="J60" s="118"/>
      <c r="K60" s="118"/>
      <c r="L60" s="118"/>
      <c r="M60" s="118"/>
      <c r="N60" s="118"/>
      <c r="O60" s="118"/>
      <c r="P60" s="118"/>
      <c r="Q60" s="118"/>
      <c r="R60" s="118"/>
      <c r="S60" s="118"/>
      <c r="T60" s="118"/>
      <c r="U60" s="118"/>
      <c r="V60" s="118"/>
      <c r="W60" s="118"/>
      <c r="X60" s="119"/>
    </row>
    <row r="61" spans="1:25" x14ac:dyDescent="0.3">
      <c r="A61" s="115" t="s">
        <v>170</v>
      </c>
      <c r="B61" s="104">
        <v>21.602499999999999</v>
      </c>
      <c r="C61" s="104">
        <v>28.607500000000002</v>
      </c>
      <c r="D61" s="104">
        <v>28.683499999999999</v>
      </c>
      <c r="E61" s="104">
        <v>33.637500000000003</v>
      </c>
      <c r="F61" s="104">
        <v>35.898499999999999</v>
      </c>
      <c r="G61" s="104">
        <v>28.827999999999999</v>
      </c>
      <c r="H61" s="104">
        <v>21.116499999999998</v>
      </c>
      <c r="I61" s="104">
        <v>28.654</v>
      </c>
      <c r="J61" s="104">
        <v>28.036000000000001</v>
      </c>
      <c r="K61" s="104">
        <v>35.762</v>
      </c>
      <c r="L61" s="104">
        <v>58.210500000000003</v>
      </c>
      <c r="M61" s="104">
        <v>92.458500000000001</v>
      </c>
      <c r="N61" s="104">
        <v>83.063999999999993</v>
      </c>
      <c r="O61" s="104">
        <v>70.052999999999997</v>
      </c>
      <c r="P61" s="104">
        <v>45.2545</v>
      </c>
      <c r="Q61" s="104">
        <v>42.62</v>
      </c>
      <c r="R61" s="104">
        <v>61.072499999999998</v>
      </c>
      <c r="S61" s="104">
        <v>79.5505</v>
      </c>
      <c r="T61" s="104">
        <v>79.971999999999994</v>
      </c>
      <c r="U61" s="104">
        <v>75.975499999999997</v>
      </c>
      <c r="V61" s="104">
        <v>90.569500000000005</v>
      </c>
      <c r="W61" s="104">
        <v>95.894999999999996</v>
      </c>
      <c r="X61" s="106">
        <v>98.775999999999996</v>
      </c>
      <c r="Y61" s="80"/>
    </row>
    <row r="62" spans="1:25" x14ac:dyDescent="0.3">
      <c r="A62" s="115" t="s">
        <v>171</v>
      </c>
      <c r="B62" s="104">
        <v>70.713499999999996</v>
      </c>
      <c r="C62" s="104">
        <v>81.554000000000002</v>
      </c>
      <c r="D62" s="104">
        <v>105.42100000000001</v>
      </c>
      <c r="E62" s="104">
        <v>111.881</v>
      </c>
      <c r="F62" s="104">
        <v>114.8725</v>
      </c>
      <c r="G62" s="104">
        <v>106.19799999999999</v>
      </c>
      <c r="H62" s="104">
        <v>111.04649999999999</v>
      </c>
      <c r="I62" s="104">
        <v>104.3605</v>
      </c>
      <c r="J62" s="104">
        <v>102.89100000000001</v>
      </c>
      <c r="K62" s="104">
        <v>85.668499999999995</v>
      </c>
      <c r="L62" s="104">
        <v>84.721000000000004</v>
      </c>
      <c r="M62" s="104">
        <v>86.3035</v>
      </c>
      <c r="N62" s="104">
        <v>117.26</v>
      </c>
      <c r="O62" s="104">
        <v>95.846999999999994</v>
      </c>
      <c r="P62" s="104">
        <v>87.146500000000003</v>
      </c>
      <c r="Q62" s="104">
        <v>101.297</v>
      </c>
      <c r="R62" s="104">
        <v>105.38549999999999</v>
      </c>
      <c r="S62" s="104">
        <v>91.123500000000007</v>
      </c>
      <c r="T62" s="104">
        <v>92.467500000000001</v>
      </c>
      <c r="U62" s="104">
        <v>94.620500000000007</v>
      </c>
      <c r="V62" s="104">
        <v>91.075000000000003</v>
      </c>
      <c r="W62" s="104">
        <v>97.433499999999995</v>
      </c>
      <c r="X62" s="106">
        <v>124.673</v>
      </c>
    </row>
    <row r="63" spans="1:25" x14ac:dyDescent="0.3">
      <c r="A63" s="115" t="s">
        <v>172</v>
      </c>
      <c r="B63" s="104">
        <v>13.9145</v>
      </c>
      <c r="C63" s="104">
        <v>16.004000000000001</v>
      </c>
      <c r="D63" s="104">
        <v>14.913500000000001</v>
      </c>
      <c r="E63" s="104">
        <v>14.206</v>
      </c>
      <c r="F63" s="104">
        <v>14.454499999999999</v>
      </c>
      <c r="G63" s="104">
        <v>15.194000000000001</v>
      </c>
      <c r="H63" s="104">
        <v>15.7875</v>
      </c>
      <c r="I63" s="104">
        <v>16.156500000000001</v>
      </c>
      <c r="J63" s="104">
        <v>13.3635</v>
      </c>
      <c r="K63" s="104">
        <v>14.6835</v>
      </c>
      <c r="L63" s="104">
        <v>15.9825</v>
      </c>
      <c r="M63" s="104">
        <v>14.99</v>
      </c>
      <c r="N63" s="104">
        <v>12.4445</v>
      </c>
      <c r="O63" s="104">
        <v>11.071</v>
      </c>
      <c r="P63" s="104">
        <v>10.641999999999999</v>
      </c>
      <c r="Q63" s="104">
        <v>9.4785000000000004</v>
      </c>
      <c r="R63" s="104">
        <v>8.9440000000000008</v>
      </c>
      <c r="S63" s="104">
        <v>8.6374999999999993</v>
      </c>
      <c r="T63" s="104">
        <v>4.1215000000000002</v>
      </c>
      <c r="U63" s="104">
        <v>0</v>
      </c>
      <c r="V63" s="104">
        <v>0</v>
      </c>
      <c r="W63" s="104">
        <v>0</v>
      </c>
      <c r="X63" s="106">
        <v>0</v>
      </c>
    </row>
    <row r="64" spans="1:25" x14ac:dyDescent="0.3">
      <c r="A64" s="115" t="s">
        <v>24</v>
      </c>
      <c r="B64" s="104">
        <v>69.581500000000005</v>
      </c>
      <c r="C64" s="104">
        <v>76.754999999999995</v>
      </c>
      <c r="D64" s="104">
        <v>68.613500000000002</v>
      </c>
      <c r="E64" s="104">
        <v>83.734999999999999</v>
      </c>
      <c r="F64" s="104">
        <v>69.316000000000003</v>
      </c>
      <c r="G64" s="104">
        <v>63.939500000000002</v>
      </c>
      <c r="H64" s="104">
        <v>60.847999999999999</v>
      </c>
      <c r="I64" s="104">
        <v>50.955500000000001</v>
      </c>
      <c r="J64" s="104">
        <v>40.1355</v>
      </c>
      <c r="K64" s="104">
        <v>35.945</v>
      </c>
      <c r="L64" s="104">
        <v>31.240500000000001</v>
      </c>
      <c r="M64" s="104">
        <v>38.4495</v>
      </c>
      <c r="N64" s="104">
        <v>27.634499999999999</v>
      </c>
      <c r="O64" s="104">
        <v>21.684999999999999</v>
      </c>
      <c r="P64" s="104">
        <v>18.97</v>
      </c>
      <c r="Q64" s="104">
        <v>23.03</v>
      </c>
      <c r="R64" s="104">
        <v>24.4695</v>
      </c>
      <c r="S64" s="104">
        <v>24.101500000000001</v>
      </c>
      <c r="T64" s="104">
        <v>26.202999999999999</v>
      </c>
      <c r="U64" s="104">
        <v>23.121500000000001</v>
      </c>
      <c r="V64" s="104">
        <v>18.215</v>
      </c>
      <c r="W64" s="104">
        <v>11.0725</v>
      </c>
      <c r="X64" s="106">
        <v>22.803999999999998</v>
      </c>
    </row>
    <row r="65" spans="1:25" x14ac:dyDescent="0.3">
      <c r="A65" s="115" t="s">
        <v>173</v>
      </c>
      <c r="B65" s="104">
        <v>2.2759999999999998</v>
      </c>
      <c r="C65" s="104">
        <v>4.4204999999999997</v>
      </c>
      <c r="D65" s="104">
        <v>4.0244999999999997</v>
      </c>
      <c r="E65" s="104">
        <v>2.7530000000000001</v>
      </c>
      <c r="F65" s="104">
        <v>3.3</v>
      </c>
      <c r="G65" s="104">
        <v>3.77</v>
      </c>
      <c r="H65" s="104">
        <v>3.0724999999999998</v>
      </c>
      <c r="I65" s="104">
        <v>2.6924999999999999</v>
      </c>
      <c r="J65" s="104">
        <v>2.8639999999999999</v>
      </c>
      <c r="K65" s="104">
        <v>2.9565000000000001</v>
      </c>
      <c r="L65" s="104">
        <v>2.9304999999999999</v>
      </c>
      <c r="M65" s="104">
        <v>2.6619999999999999</v>
      </c>
      <c r="N65" s="104">
        <v>2.7890000000000001</v>
      </c>
      <c r="O65" s="104">
        <v>2.7585000000000002</v>
      </c>
      <c r="P65" s="104">
        <v>2.7134999999999998</v>
      </c>
      <c r="Q65" s="104">
        <v>2.7930000000000001</v>
      </c>
      <c r="R65" s="104">
        <v>2.7759999999999998</v>
      </c>
      <c r="S65" s="104">
        <v>2.9129999999999998</v>
      </c>
      <c r="T65" s="104">
        <v>2.5554999999999999</v>
      </c>
      <c r="U65" s="104">
        <v>2.5630000000000002</v>
      </c>
      <c r="V65" s="104">
        <v>2.6335000000000002</v>
      </c>
      <c r="W65" s="104">
        <v>2.7955000000000001</v>
      </c>
      <c r="X65" s="106">
        <v>2.4125000000000001</v>
      </c>
    </row>
    <row r="66" spans="1:25" x14ac:dyDescent="0.3">
      <c r="A66" s="115" t="s">
        <v>174</v>
      </c>
      <c r="B66" s="104">
        <v>57.104500000000002</v>
      </c>
      <c r="C66" s="104">
        <v>56.125</v>
      </c>
      <c r="D66" s="104">
        <v>62.356000000000002</v>
      </c>
      <c r="E66" s="104">
        <v>68.373500000000007</v>
      </c>
      <c r="F66" s="104">
        <v>74.899000000000001</v>
      </c>
      <c r="G66" s="104">
        <v>75.207499999999996</v>
      </c>
      <c r="H66" s="104">
        <v>75.301500000000004</v>
      </c>
      <c r="I66" s="104">
        <v>85.984499999999997</v>
      </c>
      <c r="J66" s="104">
        <v>77.919499999999999</v>
      </c>
      <c r="K66" s="104">
        <v>97.798000000000002</v>
      </c>
      <c r="L66" s="104">
        <v>84.616500000000002</v>
      </c>
      <c r="M66" s="104">
        <v>96.680499999999995</v>
      </c>
      <c r="N66" s="104">
        <v>97.563999999999993</v>
      </c>
      <c r="O66" s="104">
        <v>109.35599999999999</v>
      </c>
      <c r="P66" s="104">
        <v>120.83499999999999</v>
      </c>
      <c r="Q66" s="104">
        <v>208.63849999999999</v>
      </c>
      <c r="R66" s="104">
        <v>221.44649999999999</v>
      </c>
      <c r="S66" s="104">
        <v>179.51750000000001</v>
      </c>
      <c r="T66" s="104">
        <v>146.9265</v>
      </c>
      <c r="U66" s="104">
        <v>129.86699999999999</v>
      </c>
      <c r="V66" s="104">
        <v>117.34050000000001</v>
      </c>
      <c r="W66" s="104">
        <v>124.81100000000001</v>
      </c>
      <c r="X66" s="106">
        <v>89.838999999999999</v>
      </c>
    </row>
    <row r="67" spans="1:25" x14ac:dyDescent="0.3">
      <c r="A67" s="115" t="s">
        <v>28</v>
      </c>
      <c r="B67" s="104">
        <v>1473.616</v>
      </c>
      <c r="C67" s="104">
        <v>1677.9580000000001</v>
      </c>
      <c r="D67" s="104">
        <v>1750.9659999999999</v>
      </c>
      <c r="E67" s="104">
        <v>2438.5915</v>
      </c>
      <c r="F67" s="104">
        <v>1997.4079999999999</v>
      </c>
      <c r="G67" s="104">
        <v>1956.9625000000001</v>
      </c>
      <c r="H67" s="104">
        <v>1962.6320000000001</v>
      </c>
      <c r="I67" s="104">
        <v>2215.6574999999998</v>
      </c>
      <c r="J67" s="104">
        <v>1620.3610000000001</v>
      </c>
      <c r="K67" s="104">
        <v>1587.2874999999999</v>
      </c>
      <c r="L67" s="104">
        <v>1564.1485</v>
      </c>
      <c r="M67" s="104">
        <v>1328.5835</v>
      </c>
      <c r="N67" s="104">
        <v>1371.0625</v>
      </c>
      <c r="O67" s="104">
        <v>1321.0744999999999</v>
      </c>
      <c r="P67" s="104">
        <v>1312.902</v>
      </c>
      <c r="Q67" s="104">
        <v>1278.6165000000001</v>
      </c>
      <c r="R67" s="104">
        <v>1303.8209999999999</v>
      </c>
      <c r="S67" s="104">
        <v>1340.6385</v>
      </c>
      <c r="T67" s="104">
        <v>1431.7729999999999</v>
      </c>
      <c r="U67" s="104">
        <v>1425.8465000000001</v>
      </c>
      <c r="V67" s="104">
        <v>1490.8965000000001</v>
      </c>
      <c r="W67" s="104">
        <v>1676.31</v>
      </c>
      <c r="X67" s="106">
        <v>2268.2539999999999</v>
      </c>
    </row>
    <row r="68" spans="1:25" x14ac:dyDescent="0.3">
      <c r="A68" s="115" t="s">
        <v>175</v>
      </c>
      <c r="B68" s="104">
        <v>0</v>
      </c>
      <c r="C68" s="104">
        <v>0</v>
      </c>
      <c r="D68" s="104">
        <v>0</v>
      </c>
      <c r="E68" s="104">
        <v>0</v>
      </c>
      <c r="F68" s="104">
        <v>0</v>
      </c>
      <c r="G68" s="104">
        <v>0</v>
      </c>
      <c r="H68" s="104">
        <v>0</v>
      </c>
      <c r="I68" s="104">
        <v>0</v>
      </c>
      <c r="J68" s="104">
        <v>0</v>
      </c>
      <c r="K68" s="104">
        <v>0</v>
      </c>
      <c r="L68" s="104">
        <v>0</v>
      </c>
      <c r="M68" s="104">
        <v>0</v>
      </c>
      <c r="N68" s="104">
        <v>1.47</v>
      </c>
      <c r="O68" s="104">
        <v>2.8134999999999999</v>
      </c>
      <c r="P68" s="104">
        <v>3.9009999999999998</v>
      </c>
      <c r="Q68" s="104">
        <v>4.2275</v>
      </c>
      <c r="R68" s="104">
        <v>5.8324999999999996</v>
      </c>
      <c r="S68" s="104">
        <v>4.2264999999999997</v>
      </c>
      <c r="T68" s="104">
        <v>5.7060000000000004</v>
      </c>
      <c r="U68" s="104">
        <v>5.335</v>
      </c>
      <c r="V68" s="104">
        <v>7.8289999999999997</v>
      </c>
      <c r="W68" s="104">
        <v>7.4604999999999997</v>
      </c>
      <c r="X68" s="106">
        <v>8.9734999999999996</v>
      </c>
    </row>
    <row r="69" spans="1:25" x14ac:dyDescent="0.3">
      <c r="A69" s="115" t="s">
        <v>176</v>
      </c>
      <c r="B69" s="104">
        <v>803.67250000000001</v>
      </c>
      <c r="C69" s="104">
        <v>535.72950000000003</v>
      </c>
      <c r="D69" s="104">
        <v>528.90700000000004</v>
      </c>
      <c r="E69" s="104">
        <v>631.87350000000004</v>
      </c>
      <c r="F69" s="104">
        <v>620.01099999999997</v>
      </c>
      <c r="G69" s="104">
        <v>703.13900000000001</v>
      </c>
      <c r="H69" s="104">
        <v>778.04700000000003</v>
      </c>
      <c r="I69" s="104">
        <v>709.74900000000002</v>
      </c>
      <c r="J69" s="104">
        <v>582.17499999999995</v>
      </c>
      <c r="K69" s="104">
        <v>618.67550000000006</v>
      </c>
      <c r="L69" s="104">
        <v>751.24099999999999</v>
      </c>
      <c r="M69" s="104">
        <v>662.88250000000005</v>
      </c>
      <c r="N69" s="104">
        <v>493.7045</v>
      </c>
      <c r="O69" s="104">
        <v>510.99299999999999</v>
      </c>
      <c r="P69" s="104">
        <v>572.28650000000005</v>
      </c>
      <c r="Q69" s="104">
        <v>468.20350000000002</v>
      </c>
      <c r="R69" s="104">
        <v>530.36</v>
      </c>
      <c r="S69" s="104">
        <v>599.46950000000004</v>
      </c>
      <c r="T69" s="104">
        <v>738.03300000000002</v>
      </c>
      <c r="U69" s="104">
        <v>625.41099999999994</v>
      </c>
      <c r="V69" s="104">
        <v>645.70650000000001</v>
      </c>
      <c r="W69" s="104">
        <v>594.5915</v>
      </c>
      <c r="X69" s="106">
        <v>690.20950000000005</v>
      </c>
    </row>
    <row r="70" spans="1:25" x14ac:dyDescent="0.3">
      <c r="A70" s="115" t="s">
        <v>177</v>
      </c>
      <c r="B70" s="104">
        <v>2.5895000000000001</v>
      </c>
      <c r="C70" s="104">
        <v>5.4550000000000001</v>
      </c>
      <c r="D70" s="104">
        <v>6.306</v>
      </c>
      <c r="E70" s="104">
        <v>3.1669999999999998</v>
      </c>
      <c r="F70" s="104">
        <v>3.1259999999999999</v>
      </c>
      <c r="G70" s="104">
        <v>0.14499999999999999</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6">
        <v>0</v>
      </c>
    </row>
    <row r="71" spans="1:25" x14ac:dyDescent="0.3">
      <c r="A71" s="115" t="s">
        <v>178</v>
      </c>
      <c r="B71" s="104">
        <v>65.147000000000006</v>
      </c>
      <c r="C71" s="104">
        <v>66.611999999999995</v>
      </c>
      <c r="D71" s="104">
        <v>66.445499999999996</v>
      </c>
      <c r="E71" s="104">
        <v>67.171000000000006</v>
      </c>
      <c r="F71" s="104">
        <v>70.1815</v>
      </c>
      <c r="G71" s="104">
        <v>77.102500000000006</v>
      </c>
      <c r="H71" s="104">
        <v>96.784999999999997</v>
      </c>
      <c r="I71" s="104">
        <v>100.6845</v>
      </c>
      <c r="J71" s="104">
        <v>95.304500000000004</v>
      </c>
      <c r="K71" s="104">
        <v>91.176500000000004</v>
      </c>
      <c r="L71" s="104">
        <v>83.995999999999995</v>
      </c>
      <c r="M71" s="104">
        <v>73.811000000000007</v>
      </c>
      <c r="N71" s="104">
        <v>70.6875</v>
      </c>
      <c r="O71" s="104">
        <v>66.811499999999995</v>
      </c>
      <c r="P71" s="104">
        <v>64.84</v>
      </c>
      <c r="Q71" s="104">
        <v>88.792000000000002</v>
      </c>
      <c r="R71" s="104">
        <v>109.807</v>
      </c>
      <c r="S71" s="104">
        <v>108.2975</v>
      </c>
      <c r="T71" s="104">
        <v>90.371499999999997</v>
      </c>
      <c r="U71" s="104">
        <v>92.001499999999993</v>
      </c>
      <c r="V71" s="104">
        <v>95.887</v>
      </c>
      <c r="W71" s="104">
        <v>108.574</v>
      </c>
      <c r="X71" s="106">
        <v>106.98399999999999</v>
      </c>
    </row>
    <row r="72" spans="1:25" x14ac:dyDescent="0.3">
      <c r="A72" s="115" t="s">
        <v>26</v>
      </c>
      <c r="B72" s="104">
        <v>122.02249999999999</v>
      </c>
      <c r="C72" s="104">
        <v>102.1405</v>
      </c>
      <c r="D72" s="104">
        <v>107.58199999999999</v>
      </c>
      <c r="E72" s="104">
        <v>103.566</v>
      </c>
      <c r="F72" s="104">
        <v>117.91849999999999</v>
      </c>
      <c r="G72" s="104">
        <v>157.95849999999999</v>
      </c>
      <c r="H72" s="104">
        <v>159.76499999999999</v>
      </c>
      <c r="I72" s="104">
        <v>154.15</v>
      </c>
      <c r="J72" s="104">
        <v>132.82599999999999</v>
      </c>
      <c r="K72" s="104">
        <v>115.121</v>
      </c>
      <c r="L72" s="104">
        <v>93.373500000000007</v>
      </c>
      <c r="M72" s="104">
        <v>87.142499999999998</v>
      </c>
      <c r="N72" s="104">
        <v>91.100499999999997</v>
      </c>
      <c r="O72" s="104">
        <v>93.132000000000005</v>
      </c>
      <c r="P72" s="104">
        <v>117.12050000000001</v>
      </c>
      <c r="Q72" s="104">
        <v>113.21550000000001</v>
      </c>
      <c r="R72" s="104">
        <v>90.8155</v>
      </c>
      <c r="S72" s="104">
        <v>87.989000000000004</v>
      </c>
      <c r="T72" s="104">
        <v>79.992000000000004</v>
      </c>
      <c r="U72" s="104">
        <v>80.832499999999996</v>
      </c>
      <c r="V72" s="104">
        <v>102.482</v>
      </c>
      <c r="W72" s="104">
        <v>95.438999999999993</v>
      </c>
      <c r="X72" s="106">
        <v>87.161500000000004</v>
      </c>
    </row>
    <row r="73" spans="1:25" x14ac:dyDescent="0.3">
      <c r="A73" s="120" t="s">
        <v>30</v>
      </c>
      <c r="B73" s="108">
        <v>2702.24</v>
      </c>
      <c r="C73" s="108">
        <v>2651.3609999999999</v>
      </c>
      <c r="D73" s="108">
        <v>2744.2184999999999</v>
      </c>
      <c r="E73" s="108">
        <v>3558.9549999999999</v>
      </c>
      <c r="F73" s="108">
        <v>3121.3854999999999</v>
      </c>
      <c r="G73" s="108">
        <v>3188.4445000000001</v>
      </c>
      <c r="H73" s="108">
        <v>3284.4014999999999</v>
      </c>
      <c r="I73" s="108">
        <v>3469.0445</v>
      </c>
      <c r="J73" s="108">
        <v>2695.8760000000002</v>
      </c>
      <c r="K73" s="108">
        <v>2685.0740000000001</v>
      </c>
      <c r="L73" s="108">
        <v>2770.4605000000001</v>
      </c>
      <c r="M73" s="108">
        <v>2483.9634999999998</v>
      </c>
      <c r="N73" s="108">
        <v>2368.7809999999999</v>
      </c>
      <c r="O73" s="108">
        <v>2305.5949999999998</v>
      </c>
      <c r="P73" s="108">
        <v>2356.6115</v>
      </c>
      <c r="Q73" s="108">
        <v>2340.9119999999998</v>
      </c>
      <c r="R73" s="108">
        <v>2464.73</v>
      </c>
      <c r="S73" s="108">
        <v>2526.4645</v>
      </c>
      <c r="T73" s="108">
        <v>2698.1215000000002</v>
      </c>
      <c r="U73" s="108">
        <v>2555.5740000000001</v>
      </c>
      <c r="V73" s="108">
        <v>2662.6345000000001</v>
      </c>
      <c r="W73" s="108">
        <v>2814.3825000000002</v>
      </c>
      <c r="X73" s="109">
        <v>3500.087</v>
      </c>
      <c r="Y73" s="80"/>
    </row>
    <row r="74" spans="1:25" s="102" customFormat="1" x14ac:dyDescent="0.3">
      <c r="A74" s="97" t="s">
        <v>123</v>
      </c>
      <c r="B74" s="118"/>
      <c r="C74" s="118"/>
      <c r="D74" s="118"/>
      <c r="E74" s="118"/>
      <c r="F74" s="118"/>
      <c r="G74" s="118"/>
      <c r="H74" s="118"/>
      <c r="I74" s="118"/>
      <c r="J74" s="118"/>
      <c r="K74" s="118"/>
      <c r="L74" s="118"/>
      <c r="M74" s="118"/>
      <c r="N74" s="118"/>
      <c r="O74" s="118"/>
      <c r="P74" s="118"/>
      <c r="Q74" s="118"/>
      <c r="R74" s="118"/>
      <c r="S74" s="118"/>
      <c r="T74" s="118"/>
      <c r="U74" s="118"/>
      <c r="V74" s="118"/>
      <c r="W74" s="118"/>
      <c r="X74" s="119"/>
    </row>
    <row r="75" spans="1:25" x14ac:dyDescent="0.3">
      <c r="A75" s="1" t="s">
        <v>179</v>
      </c>
      <c r="B75" s="104">
        <v>0</v>
      </c>
      <c r="C75" s="104">
        <v>0</v>
      </c>
      <c r="D75" s="104">
        <v>0</v>
      </c>
      <c r="E75" s="104">
        <v>0</v>
      </c>
      <c r="F75" s="104">
        <v>0</v>
      </c>
      <c r="G75" s="104">
        <v>0</v>
      </c>
      <c r="H75" s="104">
        <v>0</v>
      </c>
      <c r="I75" s="104">
        <v>0</v>
      </c>
      <c r="J75" s="104">
        <v>0</v>
      </c>
      <c r="K75" s="104">
        <v>0</v>
      </c>
      <c r="L75" s="104">
        <v>0</v>
      </c>
      <c r="M75" s="104">
        <v>3.1E-2</v>
      </c>
      <c r="N75" s="104">
        <v>8.9999999999999993E-3</v>
      </c>
      <c r="O75" s="104">
        <v>2.75E-2</v>
      </c>
      <c r="P75" s="104">
        <v>6.5500000000000003E-2</v>
      </c>
      <c r="Q75" s="104">
        <v>7.0999999999999994E-2</v>
      </c>
      <c r="R75" s="104">
        <v>8.8999999999999996E-2</v>
      </c>
      <c r="S75" s="104">
        <v>3.5499999999999997E-2</v>
      </c>
      <c r="T75" s="104">
        <v>0.1575</v>
      </c>
      <c r="U75" s="104">
        <v>0.06</v>
      </c>
      <c r="V75" s="104">
        <v>1.0834999999999999</v>
      </c>
      <c r="W75" s="104">
        <v>0.15</v>
      </c>
      <c r="X75" s="106">
        <v>6.0999999999999999E-2</v>
      </c>
      <c r="Y75" s="80"/>
    </row>
    <row r="76" spans="1:25" x14ac:dyDescent="0.3">
      <c r="A76" s="1" t="s">
        <v>180</v>
      </c>
      <c r="B76" s="104">
        <v>273.21899999999999</v>
      </c>
      <c r="C76" s="104">
        <v>211.2165</v>
      </c>
      <c r="D76" s="104">
        <v>210.76</v>
      </c>
      <c r="E76" s="104">
        <v>201.27950000000001</v>
      </c>
      <c r="F76" s="104">
        <v>204.85650000000001</v>
      </c>
      <c r="G76" s="104">
        <v>212.64949999999999</v>
      </c>
      <c r="H76" s="104">
        <v>255.523</v>
      </c>
      <c r="I76" s="104">
        <v>217.82900000000001</v>
      </c>
      <c r="J76" s="104">
        <v>235.09649999999999</v>
      </c>
      <c r="K76" s="104">
        <v>287.637</v>
      </c>
      <c r="L76" s="104">
        <v>232.94200000000001</v>
      </c>
      <c r="M76" s="104">
        <v>254.5215</v>
      </c>
      <c r="N76" s="104">
        <v>259.0505</v>
      </c>
      <c r="O76" s="104">
        <v>316.54849999999999</v>
      </c>
      <c r="P76" s="104">
        <v>222.988</v>
      </c>
      <c r="Q76" s="104">
        <v>200.113</v>
      </c>
      <c r="R76" s="104">
        <v>211.256</v>
      </c>
      <c r="S76" s="104">
        <v>255.91900000000001</v>
      </c>
      <c r="T76" s="104">
        <v>222.48650000000001</v>
      </c>
      <c r="U76" s="104">
        <v>215.4795</v>
      </c>
      <c r="V76" s="104">
        <v>255.01599999999999</v>
      </c>
      <c r="W76" s="104">
        <v>181.62549999999999</v>
      </c>
      <c r="X76" s="106">
        <v>193.893</v>
      </c>
    </row>
    <row r="77" spans="1:25" x14ac:dyDescent="0.3">
      <c r="A77" s="1" t="s">
        <v>181</v>
      </c>
      <c r="B77" s="104">
        <v>0</v>
      </c>
      <c r="C77" s="104">
        <v>0</v>
      </c>
      <c r="D77" s="104">
        <v>0</v>
      </c>
      <c r="E77" s="104">
        <v>0</v>
      </c>
      <c r="F77" s="104">
        <v>0</v>
      </c>
      <c r="G77" s="104">
        <v>0</v>
      </c>
      <c r="H77" s="104">
        <v>0</v>
      </c>
      <c r="I77" s="104">
        <v>0</v>
      </c>
      <c r="J77" s="104">
        <v>0</v>
      </c>
      <c r="K77" s="104">
        <v>0</v>
      </c>
      <c r="L77" s="104">
        <v>0</v>
      </c>
      <c r="M77" s="104">
        <v>0</v>
      </c>
      <c r="N77" s="104">
        <v>0</v>
      </c>
      <c r="O77" s="104">
        <v>0</v>
      </c>
      <c r="P77" s="104">
        <v>0</v>
      </c>
      <c r="Q77" s="104">
        <v>0</v>
      </c>
      <c r="R77" s="104">
        <v>0</v>
      </c>
      <c r="S77" s="104">
        <v>0</v>
      </c>
      <c r="T77" s="104">
        <v>0</v>
      </c>
      <c r="U77" s="104">
        <v>0.24</v>
      </c>
      <c r="V77" s="104">
        <v>0</v>
      </c>
      <c r="W77" s="104">
        <v>0</v>
      </c>
      <c r="X77" s="106">
        <v>0</v>
      </c>
    </row>
    <row r="78" spans="1:25" x14ac:dyDescent="0.3">
      <c r="A78" s="1" t="s">
        <v>182</v>
      </c>
      <c r="B78" s="104">
        <v>0</v>
      </c>
      <c r="C78" s="104">
        <v>0</v>
      </c>
      <c r="D78" s="104">
        <v>0</v>
      </c>
      <c r="E78" s="104">
        <v>0</v>
      </c>
      <c r="F78" s="104">
        <v>0</v>
      </c>
      <c r="G78" s="104">
        <v>0</v>
      </c>
      <c r="H78" s="104">
        <v>0</v>
      </c>
      <c r="I78" s="104">
        <v>0</v>
      </c>
      <c r="J78" s="104">
        <v>0</v>
      </c>
      <c r="K78" s="104">
        <v>2.8580000000000001</v>
      </c>
      <c r="L78" s="104">
        <v>2.9689999999999999</v>
      </c>
      <c r="M78" s="104">
        <v>0</v>
      </c>
      <c r="N78" s="104">
        <v>0</v>
      </c>
      <c r="O78" s="104">
        <v>0.94650000000000001</v>
      </c>
      <c r="P78" s="104">
        <v>0.78800000000000003</v>
      </c>
      <c r="Q78" s="104">
        <v>1.4350000000000001</v>
      </c>
      <c r="R78" s="104">
        <v>2.2810000000000001</v>
      </c>
      <c r="S78" s="104">
        <v>1.8</v>
      </c>
      <c r="T78" s="104">
        <v>2.0434999999999999</v>
      </c>
      <c r="U78" s="104">
        <v>1.6655</v>
      </c>
      <c r="V78" s="104">
        <v>1.7765</v>
      </c>
      <c r="W78" s="104">
        <v>1.9345000000000001</v>
      </c>
      <c r="X78" s="106">
        <v>2.048</v>
      </c>
    </row>
    <row r="79" spans="1:25" x14ac:dyDescent="0.3">
      <c r="A79" s="1" t="s">
        <v>61</v>
      </c>
      <c r="B79" s="104">
        <v>347.33550000000002</v>
      </c>
      <c r="C79" s="104">
        <v>281.1515</v>
      </c>
      <c r="D79" s="104">
        <v>342.017</v>
      </c>
      <c r="E79" s="104">
        <v>319.61099999999999</v>
      </c>
      <c r="F79" s="104">
        <v>324.78750000000002</v>
      </c>
      <c r="G79" s="104">
        <v>318.17649999999998</v>
      </c>
      <c r="H79" s="104">
        <v>285.37799999999999</v>
      </c>
      <c r="I79" s="104">
        <v>336.35250000000002</v>
      </c>
      <c r="J79" s="104">
        <v>399.16550000000001</v>
      </c>
      <c r="K79" s="104">
        <v>333.42</v>
      </c>
      <c r="L79" s="104">
        <v>350.38850000000002</v>
      </c>
      <c r="M79" s="104">
        <v>352.68450000000001</v>
      </c>
      <c r="N79" s="104">
        <v>357.15750000000003</v>
      </c>
      <c r="O79" s="104">
        <v>347.67399999999998</v>
      </c>
      <c r="P79" s="104">
        <v>287.25400000000002</v>
      </c>
      <c r="Q79" s="104">
        <v>166.72900000000001</v>
      </c>
      <c r="R79" s="104">
        <v>178.53299999999999</v>
      </c>
      <c r="S79" s="104">
        <v>485.56599999999997</v>
      </c>
      <c r="T79" s="104">
        <v>548.06650000000002</v>
      </c>
      <c r="U79" s="104">
        <v>573.44150000000002</v>
      </c>
      <c r="V79" s="104">
        <v>576.71450000000004</v>
      </c>
      <c r="W79" s="104">
        <v>604.37149999999997</v>
      </c>
      <c r="X79" s="106">
        <v>775.41399999999999</v>
      </c>
    </row>
    <row r="80" spans="1:25" x14ac:dyDescent="0.3">
      <c r="A80" s="1" t="s">
        <v>183</v>
      </c>
      <c r="B80" s="104">
        <v>0</v>
      </c>
      <c r="C80" s="104">
        <v>0</v>
      </c>
      <c r="D80" s="104">
        <v>0</v>
      </c>
      <c r="E80" s="104">
        <v>0</v>
      </c>
      <c r="F80" s="104">
        <v>0</v>
      </c>
      <c r="G80" s="104">
        <v>0</v>
      </c>
      <c r="H80" s="104">
        <v>0</v>
      </c>
      <c r="I80" s="104">
        <v>0</v>
      </c>
      <c r="J80" s="104">
        <v>0</v>
      </c>
      <c r="K80" s="104">
        <v>0</v>
      </c>
      <c r="L80" s="104">
        <v>0</v>
      </c>
      <c r="M80" s="104">
        <v>0</v>
      </c>
      <c r="N80" s="104">
        <v>0</v>
      </c>
      <c r="O80" s="104">
        <v>0</v>
      </c>
      <c r="P80" s="104">
        <v>0</v>
      </c>
      <c r="Q80" s="104">
        <v>2.3290000000000002</v>
      </c>
      <c r="R80" s="104">
        <v>6.0490000000000004</v>
      </c>
      <c r="S80" s="104">
        <v>3.0724999999999998</v>
      </c>
      <c r="T80" s="104">
        <v>1.4379999999999999</v>
      </c>
      <c r="U80" s="104">
        <v>1.4E-2</v>
      </c>
      <c r="V80" s="104">
        <v>9.0499999999999997E-2</v>
      </c>
      <c r="W80" s="104">
        <v>7.4999999999999997E-3</v>
      </c>
      <c r="X80" s="106">
        <v>7.3999999999999996E-2</v>
      </c>
    </row>
    <row r="81" spans="1:24" x14ac:dyDescent="0.3">
      <c r="A81" s="1" t="s">
        <v>184</v>
      </c>
      <c r="B81" s="104">
        <v>15.994999999999999</v>
      </c>
      <c r="C81" s="104">
        <v>18.528500000000001</v>
      </c>
      <c r="D81" s="104">
        <v>32.593499999999999</v>
      </c>
      <c r="E81" s="104">
        <v>42.396500000000003</v>
      </c>
      <c r="F81" s="104">
        <v>124.999</v>
      </c>
      <c r="G81" s="104">
        <v>138.56950000000001</v>
      </c>
      <c r="H81" s="104">
        <v>151.16499999999999</v>
      </c>
      <c r="I81" s="104">
        <v>139.23699999999999</v>
      </c>
      <c r="J81" s="104">
        <v>76.733500000000006</v>
      </c>
      <c r="K81" s="104">
        <v>28.038</v>
      </c>
      <c r="L81" s="104">
        <v>31.316500000000001</v>
      </c>
      <c r="M81" s="104">
        <v>37.697499999999998</v>
      </c>
      <c r="N81" s="104">
        <v>34.170999999999999</v>
      </c>
      <c r="O81" s="104">
        <v>34.301499999999997</v>
      </c>
      <c r="P81" s="104">
        <v>35.415999999999997</v>
      </c>
      <c r="Q81" s="104">
        <v>27.020499999999998</v>
      </c>
      <c r="R81" s="104">
        <v>17.925000000000001</v>
      </c>
      <c r="S81" s="104">
        <v>117.4545</v>
      </c>
      <c r="T81" s="104">
        <v>228.6225</v>
      </c>
      <c r="U81" s="104">
        <v>240.45750000000001</v>
      </c>
      <c r="V81" s="104">
        <v>220.72649999999999</v>
      </c>
      <c r="W81" s="104">
        <v>226.79</v>
      </c>
      <c r="X81" s="106">
        <v>122.5065</v>
      </c>
    </row>
    <row r="82" spans="1:24" x14ac:dyDescent="0.3">
      <c r="A82" s="1" t="s">
        <v>185</v>
      </c>
      <c r="B82" s="104">
        <v>0</v>
      </c>
      <c r="C82" s="104">
        <v>0</v>
      </c>
      <c r="D82" s="104">
        <v>0</v>
      </c>
      <c r="E82" s="104">
        <v>0</v>
      </c>
      <c r="F82" s="104">
        <v>0</v>
      </c>
      <c r="G82" s="104">
        <v>0</v>
      </c>
      <c r="H82" s="104">
        <v>0</v>
      </c>
      <c r="I82" s="104">
        <v>0</v>
      </c>
      <c r="J82" s="104">
        <v>0</v>
      </c>
      <c r="K82" s="104">
        <v>0</v>
      </c>
      <c r="L82" s="104">
        <v>0</v>
      </c>
      <c r="M82" s="104">
        <v>0</v>
      </c>
      <c r="N82" s="104">
        <v>0</v>
      </c>
      <c r="O82" s="104">
        <v>0</v>
      </c>
      <c r="P82" s="104">
        <v>0</v>
      </c>
      <c r="Q82" s="104">
        <v>0</v>
      </c>
      <c r="R82" s="104">
        <v>0</v>
      </c>
      <c r="S82" s="104">
        <v>0</v>
      </c>
      <c r="T82" s="104">
        <v>0</v>
      </c>
      <c r="U82" s="104">
        <v>0</v>
      </c>
      <c r="V82" s="104">
        <v>0.14799999999999999</v>
      </c>
      <c r="W82" s="104">
        <v>0.21199999999999999</v>
      </c>
      <c r="X82" s="106">
        <v>0.23</v>
      </c>
    </row>
    <row r="83" spans="1:24" x14ac:dyDescent="0.3">
      <c r="A83" s="1" t="s">
        <v>186</v>
      </c>
      <c r="B83" s="104">
        <v>0</v>
      </c>
      <c r="C83" s="104">
        <v>0</v>
      </c>
      <c r="D83" s="104">
        <v>0</v>
      </c>
      <c r="E83" s="104">
        <v>0</v>
      </c>
      <c r="F83" s="104">
        <v>0</v>
      </c>
      <c r="G83" s="104">
        <v>0</v>
      </c>
      <c r="H83" s="104">
        <v>0</v>
      </c>
      <c r="I83" s="104">
        <v>0</v>
      </c>
      <c r="J83" s="104">
        <v>0</v>
      </c>
      <c r="K83" s="104">
        <v>0</v>
      </c>
      <c r="L83" s="104">
        <v>0</v>
      </c>
      <c r="M83" s="104">
        <v>0</v>
      </c>
      <c r="N83" s="104">
        <v>0</v>
      </c>
      <c r="O83" s="104">
        <v>0</v>
      </c>
      <c r="P83" s="104">
        <v>0</v>
      </c>
      <c r="Q83" s="104">
        <v>0</v>
      </c>
      <c r="R83" s="104">
        <v>0.81850000000000001</v>
      </c>
      <c r="S83" s="104">
        <v>4.085</v>
      </c>
      <c r="T83" s="104">
        <v>4.7569999999999997</v>
      </c>
      <c r="U83" s="104">
        <v>5.0345000000000004</v>
      </c>
      <c r="V83" s="104">
        <v>7.4714999999999998</v>
      </c>
      <c r="W83" s="104">
        <v>8.4730000000000008</v>
      </c>
      <c r="X83" s="106">
        <v>4.968</v>
      </c>
    </row>
    <row r="84" spans="1:24" x14ac:dyDescent="0.3">
      <c r="A84" s="1" t="s">
        <v>187</v>
      </c>
      <c r="B84" s="104">
        <v>0</v>
      </c>
      <c r="C84" s="104">
        <v>0</v>
      </c>
      <c r="D84" s="104">
        <v>0</v>
      </c>
      <c r="E84" s="104">
        <v>0</v>
      </c>
      <c r="F84" s="104">
        <v>65.636499999999998</v>
      </c>
      <c r="G84" s="104">
        <v>125.32550000000001</v>
      </c>
      <c r="H84" s="104">
        <v>172.0615</v>
      </c>
      <c r="I84" s="104">
        <v>299.303</v>
      </c>
      <c r="J84" s="104">
        <v>290.96499999999997</v>
      </c>
      <c r="K84" s="104">
        <v>446.91649999999998</v>
      </c>
      <c r="L84" s="104">
        <v>530.48649999999998</v>
      </c>
      <c r="M84" s="104">
        <v>512.70349999999996</v>
      </c>
      <c r="N84" s="104">
        <v>456.6465</v>
      </c>
      <c r="O84" s="104">
        <v>463.58</v>
      </c>
      <c r="P84" s="104">
        <v>480.40100000000001</v>
      </c>
      <c r="Q84" s="104">
        <v>334.39</v>
      </c>
      <c r="R84" s="104">
        <v>295.83600000000001</v>
      </c>
      <c r="S84" s="104">
        <v>343.65</v>
      </c>
      <c r="T84" s="104">
        <v>343.173</v>
      </c>
      <c r="U84" s="104">
        <v>334.17849999999999</v>
      </c>
      <c r="V84" s="104">
        <v>302.74650000000003</v>
      </c>
      <c r="W84" s="104">
        <v>283.3125</v>
      </c>
      <c r="X84" s="106">
        <v>275.55849999999998</v>
      </c>
    </row>
    <row r="85" spans="1:24" x14ac:dyDescent="0.3">
      <c r="A85" s="1" t="s">
        <v>68</v>
      </c>
      <c r="B85" s="104">
        <v>0</v>
      </c>
      <c r="C85" s="104">
        <v>0</v>
      </c>
      <c r="D85" s="104">
        <v>0</v>
      </c>
      <c r="E85" s="104">
        <v>0</v>
      </c>
      <c r="F85" s="104">
        <v>0</v>
      </c>
      <c r="G85" s="104">
        <v>0</v>
      </c>
      <c r="H85" s="104">
        <v>0</v>
      </c>
      <c r="I85" s="104">
        <v>0</v>
      </c>
      <c r="J85" s="104">
        <v>0</v>
      </c>
      <c r="K85" s="104">
        <v>0</v>
      </c>
      <c r="L85" s="104">
        <v>0</v>
      </c>
      <c r="M85" s="104">
        <v>0.23599999999999999</v>
      </c>
      <c r="N85" s="104">
        <v>1.1839999999999999</v>
      </c>
      <c r="O85" s="104">
        <v>1.3140000000000001</v>
      </c>
      <c r="P85" s="104">
        <v>1.2370000000000001</v>
      </c>
      <c r="Q85" s="104">
        <v>1.157</v>
      </c>
      <c r="R85" s="104">
        <v>0.69599999999999995</v>
      </c>
      <c r="S85" s="104">
        <v>0.54749999999999999</v>
      </c>
      <c r="T85" s="104">
        <v>0.8</v>
      </c>
      <c r="U85" s="104">
        <v>0.40200000000000002</v>
      </c>
      <c r="V85" s="104">
        <v>0.79500000000000004</v>
      </c>
      <c r="W85" s="104">
        <v>0.91749999999999998</v>
      </c>
      <c r="X85" s="106">
        <v>0.877</v>
      </c>
    </row>
    <row r="86" spans="1:24" x14ac:dyDescent="0.3">
      <c r="A86" s="1" t="s">
        <v>188</v>
      </c>
      <c r="B86" s="104">
        <v>0</v>
      </c>
      <c r="C86" s="104">
        <v>0</v>
      </c>
      <c r="D86" s="104">
        <v>0</v>
      </c>
      <c r="E86" s="104">
        <v>0</v>
      </c>
      <c r="F86" s="104">
        <v>0</v>
      </c>
      <c r="G86" s="104">
        <v>0</v>
      </c>
      <c r="H86" s="104">
        <v>0</v>
      </c>
      <c r="I86" s="104">
        <v>0</v>
      </c>
      <c r="J86" s="104">
        <v>0</v>
      </c>
      <c r="K86" s="104">
        <v>0</v>
      </c>
      <c r="L86" s="104">
        <v>0</v>
      </c>
      <c r="M86" s="104">
        <v>0</v>
      </c>
      <c r="N86" s="104">
        <v>0</v>
      </c>
      <c r="O86" s="104">
        <v>0</v>
      </c>
      <c r="P86" s="104">
        <v>0</v>
      </c>
      <c r="Q86" s="104">
        <v>110.67700000000001</v>
      </c>
      <c r="R86" s="104">
        <v>212.89699999999999</v>
      </c>
      <c r="S86" s="104">
        <v>205.28899999999999</v>
      </c>
      <c r="T86" s="104">
        <v>200.36500000000001</v>
      </c>
      <c r="U86" s="104">
        <v>198.44900000000001</v>
      </c>
      <c r="V86" s="104">
        <v>192.952</v>
      </c>
      <c r="W86" s="104">
        <v>199.8665</v>
      </c>
      <c r="X86" s="106">
        <v>214.6925</v>
      </c>
    </row>
    <row r="87" spans="1:24" x14ac:dyDescent="0.3">
      <c r="A87" s="1" t="s">
        <v>189</v>
      </c>
      <c r="B87" s="104">
        <v>4.8579999999999997</v>
      </c>
      <c r="C87" s="104">
        <v>7.1150000000000002</v>
      </c>
      <c r="D87" s="104">
        <v>7.2050000000000001</v>
      </c>
      <c r="E87" s="104">
        <v>7.5620000000000003</v>
      </c>
      <c r="F87" s="104">
        <v>8.2010000000000005</v>
      </c>
      <c r="G87" s="104">
        <v>10.045</v>
      </c>
      <c r="H87" s="104">
        <v>10.98</v>
      </c>
      <c r="I87" s="104">
        <v>11.2895</v>
      </c>
      <c r="J87" s="104">
        <v>11.715999999999999</v>
      </c>
      <c r="K87" s="104">
        <v>15.874000000000001</v>
      </c>
      <c r="L87" s="104">
        <v>17.462</v>
      </c>
      <c r="M87" s="104">
        <v>23.596499999999999</v>
      </c>
      <c r="N87" s="104">
        <v>19.020499999999998</v>
      </c>
      <c r="O87" s="104">
        <v>20.878</v>
      </c>
      <c r="P87" s="104">
        <v>27.618500000000001</v>
      </c>
      <c r="Q87" s="104">
        <v>17.727499999999999</v>
      </c>
      <c r="R87" s="104">
        <v>28.0395</v>
      </c>
      <c r="S87" s="104">
        <v>17.157</v>
      </c>
      <c r="T87" s="104">
        <v>15.2765</v>
      </c>
      <c r="U87" s="104">
        <v>13.531499999999999</v>
      </c>
      <c r="V87" s="104">
        <v>13.083500000000001</v>
      </c>
      <c r="W87" s="104">
        <v>13.2735</v>
      </c>
      <c r="X87" s="106">
        <v>16.553000000000001</v>
      </c>
    </row>
    <row r="88" spans="1:24" x14ac:dyDescent="0.3">
      <c r="A88" s="1" t="s">
        <v>190</v>
      </c>
      <c r="B88" s="104">
        <v>0</v>
      </c>
      <c r="C88" s="104">
        <v>0</v>
      </c>
      <c r="D88" s="104">
        <v>0</v>
      </c>
      <c r="E88" s="104">
        <v>0</v>
      </c>
      <c r="F88" s="104">
        <v>0</v>
      </c>
      <c r="G88" s="104">
        <v>0</v>
      </c>
      <c r="H88" s="104">
        <v>0</v>
      </c>
      <c r="I88" s="104">
        <v>0</v>
      </c>
      <c r="J88" s="104">
        <v>0</v>
      </c>
      <c r="K88" s="104">
        <v>0</v>
      </c>
      <c r="L88" s="104">
        <v>0</v>
      </c>
      <c r="M88" s="104">
        <v>0</v>
      </c>
      <c r="N88" s="104">
        <v>0</v>
      </c>
      <c r="O88" s="104">
        <v>0</v>
      </c>
      <c r="P88" s="104">
        <v>0</v>
      </c>
      <c r="Q88" s="104">
        <v>0</v>
      </c>
      <c r="R88" s="104">
        <v>0</v>
      </c>
      <c r="S88" s="104">
        <v>0</v>
      </c>
      <c r="T88" s="104">
        <v>0</v>
      </c>
      <c r="U88" s="104">
        <v>1.8285</v>
      </c>
      <c r="V88" s="104">
        <v>2.8675000000000002</v>
      </c>
      <c r="W88" s="104">
        <v>2.9685000000000001</v>
      </c>
      <c r="X88" s="106">
        <v>4.4770000000000003</v>
      </c>
    </row>
    <row r="89" spans="1:24" x14ac:dyDescent="0.3">
      <c r="A89" s="1" t="s">
        <v>191</v>
      </c>
      <c r="B89" s="104">
        <v>0</v>
      </c>
      <c r="C89" s="104">
        <v>0</v>
      </c>
      <c r="D89" s="104">
        <v>0</v>
      </c>
      <c r="E89" s="104">
        <v>0</v>
      </c>
      <c r="F89" s="104">
        <v>0</v>
      </c>
      <c r="G89" s="104">
        <v>0</v>
      </c>
      <c r="H89" s="104">
        <v>0</v>
      </c>
      <c r="I89" s="104">
        <v>0</v>
      </c>
      <c r="J89" s="104">
        <v>0</v>
      </c>
      <c r="K89" s="104">
        <v>0</v>
      </c>
      <c r="L89" s="104">
        <v>0</v>
      </c>
      <c r="M89" s="104">
        <v>0</v>
      </c>
      <c r="N89" s="104">
        <v>0</v>
      </c>
      <c r="O89" s="104">
        <v>0</v>
      </c>
      <c r="P89" s="104">
        <v>0</v>
      </c>
      <c r="Q89" s="104">
        <v>0</v>
      </c>
      <c r="R89" s="104">
        <v>0</v>
      </c>
      <c r="S89" s="104">
        <v>0</v>
      </c>
      <c r="T89" s="104">
        <v>0</v>
      </c>
      <c r="U89" s="104">
        <v>0</v>
      </c>
      <c r="V89" s="104">
        <v>120.387</v>
      </c>
      <c r="W89" s="104">
        <v>166.87100000000001</v>
      </c>
      <c r="X89" s="106">
        <v>55.508000000000003</v>
      </c>
    </row>
    <row r="90" spans="1:24" x14ac:dyDescent="0.3">
      <c r="A90" s="1" t="s">
        <v>192</v>
      </c>
      <c r="B90" s="104">
        <v>0</v>
      </c>
      <c r="C90" s="104">
        <v>0</v>
      </c>
      <c r="D90" s="104">
        <v>0</v>
      </c>
      <c r="E90" s="104">
        <v>0</v>
      </c>
      <c r="F90" s="104">
        <v>0</v>
      </c>
      <c r="G90" s="104">
        <v>0</v>
      </c>
      <c r="H90" s="104">
        <v>0</v>
      </c>
      <c r="I90" s="104">
        <v>0</v>
      </c>
      <c r="J90" s="104">
        <v>0</v>
      </c>
      <c r="K90" s="104">
        <v>0</v>
      </c>
      <c r="L90" s="104">
        <v>0</v>
      </c>
      <c r="M90" s="104">
        <v>0</v>
      </c>
      <c r="N90" s="104">
        <v>0</v>
      </c>
      <c r="O90" s="104">
        <v>1.9864999999999999</v>
      </c>
      <c r="P90" s="104">
        <v>2.504</v>
      </c>
      <c r="Q90" s="104">
        <v>2.2004999999999999</v>
      </c>
      <c r="R90" s="104">
        <v>2.3580000000000001</v>
      </c>
      <c r="S90" s="104">
        <v>2.371</v>
      </c>
      <c r="T90" s="104">
        <v>2.5234999999999999</v>
      </c>
      <c r="U90" s="104">
        <v>2.4485000000000001</v>
      </c>
      <c r="V90" s="104">
        <v>2.7494999999999998</v>
      </c>
      <c r="W90" s="104">
        <v>1.4455</v>
      </c>
      <c r="X90" s="106">
        <v>1.9265000000000001</v>
      </c>
    </row>
    <row r="91" spans="1:24" x14ac:dyDescent="0.3">
      <c r="A91" s="1" t="s">
        <v>193</v>
      </c>
      <c r="B91" s="104">
        <v>29.0185</v>
      </c>
      <c r="C91" s="104">
        <v>29.761500000000002</v>
      </c>
      <c r="D91" s="104">
        <v>28.435500000000001</v>
      </c>
      <c r="E91" s="104">
        <v>32.610500000000002</v>
      </c>
      <c r="F91" s="104">
        <v>36.652500000000003</v>
      </c>
      <c r="G91" s="104">
        <v>38.540500000000002</v>
      </c>
      <c r="H91" s="104">
        <v>45.679000000000002</v>
      </c>
      <c r="I91" s="104">
        <v>58.0655</v>
      </c>
      <c r="J91" s="104">
        <v>43.584499999999998</v>
      </c>
      <c r="K91" s="104">
        <v>43.462499999999999</v>
      </c>
      <c r="L91" s="104">
        <v>52.715000000000003</v>
      </c>
      <c r="M91" s="104">
        <v>52.958500000000001</v>
      </c>
      <c r="N91" s="104">
        <v>60.371000000000002</v>
      </c>
      <c r="O91" s="104">
        <v>72.831999999999994</v>
      </c>
      <c r="P91" s="104">
        <v>74.462000000000003</v>
      </c>
      <c r="Q91" s="104">
        <v>80.494</v>
      </c>
      <c r="R91" s="104">
        <v>94.9495</v>
      </c>
      <c r="S91" s="104">
        <v>130.16849999999999</v>
      </c>
      <c r="T91" s="104">
        <v>88.444500000000005</v>
      </c>
      <c r="U91" s="104">
        <v>63.923000000000002</v>
      </c>
      <c r="V91" s="104">
        <v>72.897999999999996</v>
      </c>
      <c r="W91" s="104">
        <v>77.860500000000002</v>
      </c>
      <c r="X91" s="106">
        <v>91.927499999999995</v>
      </c>
    </row>
    <row r="92" spans="1:24" x14ac:dyDescent="0.3">
      <c r="A92" s="1" t="s">
        <v>194</v>
      </c>
      <c r="B92" s="104">
        <v>18.887</v>
      </c>
      <c r="C92" s="104">
        <v>18.321999999999999</v>
      </c>
      <c r="D92" s="104">
        <v>19.5565</v>
      </c>
      <c r="E92" s="104">
        <v>20.513000000000002</v>
      </c>
      <c r="F92" s="104">
        <v>27.463000000000001</v>
      </c>
      <c r="G92" s="104">
        <v>17.004000000000001</v>
      </c>
      <c r="H92" s="104">
        <v>3.1709999999999998</v>
      </c>
      <c r="I92" s="104">
        <v>12.337</v>
      </c>
      <c r="J92" s="104">
        <v>9.0854999999999997</v>
      </c>
      <c r="K92" s="104">
        <v>22.087</v>
      </c>
      <c r="L92" s="104">
        <v>9.9034999999999993</v>
      </c>
      <c r="M92" s="104">
        <v>11.205500000000001</v>
      </c>
      <c r="N92" s="104">
        <v>10.013500000000001</v>
      </c>
      <c r="O92" s="104">
        <v>15.0985</v>
      </c>
      <c r="P92" s="104">
        <v>25.7575</v>
      </c>
      <c r="Q92" s="104">
        <v>23.819500000000001</v>
      </c>
      <c r="R92" s="104">
        <v>20.089500000000001</v>
      </c>
      <c r="S92" s="104">
        <v>18.52</v>
      </c>
      <c r="T92" s="104">
        <v>16.8095</v>
      </c>
      <c r="U92" s="104">
        <v>15.3185</v>
      </c>
      <c r="V92" s="104">
        <v>18.327500000000001</v>
      </c>
      <c r="W92" s="104">
        <v>18.827500000000001</v>
      </c>
      <c r="X92" s="106">
        <v>13.798999999999999</v>
      </c>
    </row>
    <row r="93" spans="1:24" x14ac:dyDescent="0.3">
      <c r="A93" s="1" t="s">
        <v>195</v>
      </c>
      <c r="B93" s="104">
        <v>0</v>
      </c>
      <c r="C93" s="104">
        <v>0</v>
      </c>
      <c r="D93" s="104">
        <v>0</v>
      </c>
      <c r="E93" s="104">
        <v>0</v>
      </c>
      <c r="F93" s="104">
        <v>0</v>
      </c>
      <c r="G93" s="104">
        <v>0</v>
      </c>
      <c r="H93" s="104">
        <v>0</v>
      </c>
      <c r="I93" s="104">
        <v>0</v>
      </c>
      <c r="J93" s="104">
        <v>0</v>
      </c>
      <c r="K93" s="104">
        <v>0</v>
      </c>
      <c r="L93" s="104">
        <v>0</v>
      </c>
      <c r="M93" s="104">
        <v>0</v>
      </c>
      <c r="N93" s="104">
        <v>4.7089999999999996</v>
      </c>
      <c r="O93" s="104">
        <v>4.8209999999999997</v>
      </c>
      <c r="P93" s="104">
        <v>6.6779999999999999</v>
      </c>
      <c r="Q93" s="104">
        <v>4.5949999999999998</v>
      </c>
      <c r="R93" s="104">
        <v>5.5540000000000003</v>
      </c>
      <c r="S93" s="104">
        <v>2.8130000000000002</v>
      </c>
      <c r="T93" s="104">
        <v>1.593</v>
      </c>
      <c r="U93" s="104">
        <v>0.27900000000000003</v>
      </c>
      <c r="V93" s="104">
        <v>0.1</v>
      </c>
      <c r="W93" s="104">
        <v>0.04</v>
      </c>
      <c r="X93" s="106">
        <v>0</v>
      </c>
    </row>
    <row r="94" spans="1:24" x14ac:dyDescent="0.3">
      <c r="A94" s="1" t="s">
        <v>196</v>
      </c>
      <c r="B94" s="104">
        <v>0</v>
      </c>
      <c r="C94" s="104">
        <v>0</v>
      </c>
      <c r="D94" s="104">
        <v>0</v>
      </c>
      <c r="E94" s="104">
        <v>0</v>
      </c>
      <c r="F94" s="104">
        <v>0</v>
      </c>
      <c r="G94" s="104">
        <v>0</v>
      </c>
      <c r="H94" s="104">
        <v>0</v>
      </c>
      <c r="I94" s="104">
        <v>0</v>
      </c>
      <c r="J94" s="104">
        <v>0</v>
      </c>
      <c r="K94" s="104">
        <v>0</v>
      </c>
      <c r="L94" s="104">
        <v>0</v>
      </c>
      <c r="M94" s="104">
        <v>0</v>
      </c>
      <c r="N94" s="104">
        <v>0</v>
      </c>
      <c r="O94" s="104">
        <v>0</v>
      </c>
      <c r="P94" s="104">
        <v>1.337</v>
      </c>
      <c r="Q94" s="104">
        <v>1.2875000000000001</v>
      </c>
      <c r="R94" s="104">
        <v>1.8845000000000001</v>
      </c>
      <c r="S94" s="104">
        <v>0.89049999999999996</v>
      </c>
      <c r="T94" s="104">
        <v>0.19400000000000001</v>
      </c>
      <c r="U94" s="104">
        <v>2.5000000000000001E-2</v>
      </c>
      <c r="V94" s="104">
        <v>2.4E-2</v>
      </c>
      <c r="W94" s="104">
        <v>9.1499999999999998E-2</v>
      </c>
      <c r="X94" s="106">
        <v>8.0000000000000002E-3</v>
      </c>
    </row>
    <row r="95" spans="1:24" x14ac:dyDescent="0.3">
      <c r="A95" s="1" t="s">
        <v>64</v>
      </c>
      <c r="B95" s="104">
        <v>0</v>
      </c>
      <c r="C95" s="104">
        <v>0</v>
      </c>
      <c r="D95" s="104">
        <v>0</v>
      </c>
      <c r="E95" s="104">
        <v>0</v>
      </c>
      <c r="F95" s="104">
        <v>3.5205000000000002</v>
      </c>
      <c r="G95" s="104">
        <v>6.0255000000000001</v>
      </c>
      <c r="H95" s="104">
        <v>3.0510000000000002</v>
      </c>
      <c r="I95" s="104">
        <v>4.8484999999999996</v>
      </c>
      <c r="J95" s="104">
        <v>94.153499999999994</v>
      </c>
      <c r="K95" s="104">
        <v>260.43099999999998</v>
      </c>
      <c r="L95" s="104">
        <v>277.47300000000001</v>
      </c>
      <c r="M95" s="104">
        <v>292.9615</v>
      </c>
      <c r="N95" s="104">
        <v>242.08449999999999</v>
      </c>
      <c r="O95" s="104">
        <v>194.78200000000001</v>
      </c>
      <c r="P95" s="104">
        <v>254.511</v>
      </c>
      <c r="Q95" s="104">
        <v>281.54849999999999</v>
      </c>
      <c r="R95" s="104">
        <v>297.904</v>
      </c>
      <c r="S95" s="104">
        <v>261.51</v>
      </c>
      <c r="T95" s="104">
        <v>185.92500000000001</v>
      </c>
      <c r="U95" s="104">
        <v>309.41300000000001</v>
      </c>
      <c r="V95" s="104">
        <v>311.55149999999998</v>
      </c>
      <c r="W95" s="104">
        <v>288.71749999999997</v>
      </c>
      <c r="X95" s="106">
        <v>268.041</v>
      </c>
    </row>
    <row r="96" spans="1:24" x14ac:dyDescent="0.3">
      <c r="A96" s="1" t="s">
        <v>197</v>
      </c>
      <c r="B96" s="104">
        <v>0</v>
      </c>
      <c r="C96" s="104">
        <v>0</v>
      </c>
      <c r="D96" s="104">
        <v>0</v>
      </c>
      <c r="E96" s="104">
        <v>0</v>
      </c>
      <c r="F96" s="104">
        <v>0</v>
      </c>
      <c r="G96" s="104">
        <v>0</v>
      </c>
      <c r="H96" s="104">
        <v>0</v>
      </c>
      <c r="I96" s="104">
        <v>0.123</v>
      </c>
      <c r="J96" s="104">
        <v>0.46350000000000002</v>
      </c>
      <c r="K96" s="104">
        <v>1.2E-2</v>
      </c>
      <c r="L96" s="104">
        <v>2.4E-2</v>
      </c>
      <c r="M96" s="104">
        <v>3.5999999999999997E-2</v>
      </c>
      <c r="N96" s="104">
        <v>0.02</v>
      </c>
      <c r="O96" s="104">
        <v>6.0000000000000001E-3</v>
      </c>
      <c r="P96" s="104">
        <v>1.2E-2</v>
      </c>
      <c r="Q96" s="104">
        <v>0.19800000000000001</v>
      </c>
      <c r="R96" s="104">
        <v>0.4975</v>
      </c>
      <c r="S96" s="104">
        <v>0</v>
      </c>
      <c r="T96" s="104">
        <v>0.39250000000000002</v>
      </c>
      <c r="U96" s="104">
        <v>0.41099999999999998</v>
      </c>
      <c r="V96" s="104">
        <v>14.093500000000001</v>
      </c>
      <c r="W96" s="104">
        <v>24.188500000000001</v>
      </c>
      <c r="X96" s="106">
        <v>23.638500000000001</v>
      </c>
    </row>
    <row r="97" spans="1:25" x14ac:dyDescent="0.3">
      <c r="A97" s="1" t="s">
        <v>198</v>
      </c>
      <c r="B97" s="104">
        <v>0</v>
      </c>
      <c r="C97" s="104">
        <v>0</v>
      </c>
      <c r="D97" s="104">
        <v>0</v>
      </c>
      <c r="E97" s="104">
        <v>0</v>
      </c>
      <c r="F97" s="104">
        <v>0</v>
      </c>
      <c r="G97" s="104">
        <v>0</v>
      </c>
      <c r="H97" s="104">
        <v>0</v>
      </c>
      <c r="I97" s="104">
        <v>0</v>
      </c>
      <c r="J97" s="104">
        <v>0</v>
      </c>
      <c r="K97" s="104">
        <v>0</v>
      </c>
      <c r="L97" s="104">
        <v>0</v>
      </c>
      <c r="M97" s="104">
        <v>0</v>
      </c>
      <c r="N97" s="104">
        <v>0</v>
      </c>
      <c r="O97" s="104">
        <v>2.1999999999999999E-2</v>
      </c>
      <c r="P97" s="104">
        <v>0.2525</v>
      </c>
      <c r="Q97" s="104">
        <v>8.3500000000000005E-2</v>
      </c>
      <c r="R97" s="104">
        <v>0.159</v>
      </c>
      <c r="S97" s="104">
        <v>0.246</v>
      </c>
      <c r="T97" s="104">
        <v>0.23400000000000001</v>
      </c>
      <c r="U97" s="104">
        <v>0.16600000000000001</v>
      </c>
      <c r="V97" s="104">
        <v>0.13900000000000001</v>
      </c>
      <c r="W97" s="104">
        <v>0.32050000000000001</v>
      </c>
      <c r="X97" s="106">
        <v>0.32650000000000001</v>
      </c>
    </row>
    <row r="98" spans="1:25" x14ac:dyDescent="0.3">
      <c r="A98" s="1" t="s">
        <v>59</v>
      </c>
      <c r="B98" s="104">
        <v>954.39850000000001</v>
      </c>
      <c r="C98" s="104">
        <v>863.45950000000005</v>
      </c>
      <c r="D98" s="104">
        <v>858.59500000000003</v>
      </c>
      <c r="E98" s="104">
        <v>850.97349999999994</v>
      </c>
      <c r="F98" s="104">
        <v>885.19849999999997</v>
      </c>
      <c r="G98" s="104">
        <v>1144.1355000000001</v>
      </c>
      <c r="H98" s="104">
        <v>1230.377</v>
      </c>
      <c r="I98" s="104">
        <v>1271.3544999999999</v>
      </c>
      <c r="J98" s="104">
        <v>1241.8879999999999</v>
      </c>
      <c r="K98" s="104">
        <v>1178.1659999999999</v>
      </c>
      <c r="L98" s="104">
        <v>1524.25</v>
      </c>
      <c r="M98" s="104">
        <v>1732.5450000000001</v>
      </c>
      <c r="N98" s="104">
        <v>1525.3865000000001</v>
      </c>
      <c r="O98" s="104">
        <v>1417.4970000000001</v>
      </c>
      <c r="P98" s="104">
        <v>1249.5105000000001</v>
      </c>
      <c r="Q98" s="104">
        <v>1469.7235000000001</v>
      </c>
      <c r="R98" s="104">
        <v>1565.5039999999999</v>
      </c>
      <c r="S98" s="104">
        <v>865.54250000000002</v>
      </c>
      <c r="T98" s="104">
        <v>1172.5245</v>
      </c>
      <c r="U98" s="104">
        <v>1558.7180000000001</v>
      </c>
      <c r="V98" s="104">
        <v>2055.471</v>
      </c>
      <c r="W98" s="104">
        <v>2386.5695000000001</v>
      </c>
      <c r="X98" s="106">
        <v>2312.2559999999999</v>
      </c>
    </row>
    <row r="99" spans="1:25" x14ac:dyDescent="0.3">
      <c r="A99" s="107" t="s">
        <v>71</v>
      </c>
      <c r="B99" s="108">
        <v>1643.7114999999999</v>
      </c>
      <c r="C99" s="108">
        <v>1429.5545</v>
      </c>
      <c r="D99" s="108">
        <v>1499.1624999999999</v>
      </c>
      <c r="E99" s="108">
        <v>1474.9459999999999</v>
      </c>
      <c r="F99" s="108">
        <v>1681.3150000000001</v>
      </c>
      <c r="G99" s="108">
        <v>2010.4715000000001</v>
      </c>
      <c r="H99" s="108">
        <v>2157.3854999999999</v>
      </c>
      <c r="I99" s="108">
        <v>2350.7395000000001</v>
      </c>
      <c r="J99" s="108">
        <v>2402.8515000000002</v>
      </c>
      <c r="K99" s="108">
        <v>2618.902</v>
      </c>
      <c r="L99" s="108">
        <v>3029.93</v>
      </c>
      <c r="M99" s="108">
        <v>3271.1770000000001</v>
      </c>
      <c r="N99" s="108">
        <v>2969.8235</v>
      </c>
      <c r="O99" s="108">
        <v>2892.3150000000001</v>
      </c>
      <c r="P99" s="108">
        <v>2670.7925</v>
      </c>
      <c r="Q99" s="108">
        <v>2725.5990000000002</v>
      </c>
      <c r="R99" s="108">
        <v>2943.32</v>
      </c>
      <c r="S99" s="108">
        <v>2716.6374999999998</v>
      </c>
      <c r="T99" s="108">
        <v>3035.8265000000001</v>
      </c>
      <c r="U99" s="108">
        <v>3535.4839999999999</v>
      </c>
      <c r="V99" s="108">
        <v>4171.2124999999996</v>
      </c>
      <c r="W99" s="108">
        <v>4488.8344999999999</v>
      </c>
      <c r="X99" s="109">
        <v>4378.7834999999995</v>
      </c>
      <c r="Y99" s="80"/>
    </row>
    <row r="100" spans="1:25" x14ac:dyDescent="0.3">
      <c r="A100" s="97" t="s">
        <v>124</v>
      </c>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9"/>
    </row>
    <row r="101" spans="1:25" x14ac:dyDescent="0.3">
      <c r="A101" s="103" t="s">
        <v>60</v>
      </c>
      <c r="B101" s="104">
        <v>0.16900000000000001</v>
      </c>
      <c r="C101" s="104">
        <v>0.16650000000000001</v>
      </c>
      <c r="D101" s="104">
        <v>0.19950000000000001</v>
      </c>
      <c r="E101" s="104">
        <v>0.20899999999999999</v>
      </c>
      <c r="F101" s="104">
        <v>0.152</v>
      </c>
      <c r="G101" s="104">
        <v>0.17549999999999999</v>
      </c>
      <c r="H101" s="104">
        <v>0.41399999999999998</v>
      </c>
      <c r="I101" s="104">
        <v>0.17100000000000001</v>
      </c>
      <c r="J101" s="104">
        <v>6.3500000000000001E-2</v>
      </c>
      <c r="K101" s="104">
        <v>5.9499999999999997E-2</v>
      </c>
      <c r="L101" s="104">
        <v>4.8000000000000001E-2</v>
      </c>
      <c r="M101" s="104">
        <v>0.24399999999999999</v>
      </c>
      <c r="N101" s="104">
        <v>0.17349999999999999</v>
      </c>
      <c r="O101" s="104">
        <v>0.39050000000000001</v>
      </c>
      <c r="P101" s="104">
        <v>0.39750000000000002</v>
      </c>
      <c r="Q101" s="104">
        <v>0.223</v>
      </c>
      <c r="R101" s="104">
        <v>1.1785000000000001</v>
      </c>
      <c r="S101" s="104">
        <v>26.4435</v>
      </c>
      <c r="T101" s="104">
        <v>6.1494999999999997</v>
      </c>
      <c r="U101" s="104">
        <v>5.1805000000000003</v>
      </c>
      <c r="V101" s="104">
        <v>38.017499999999998</v>
      </c>
      <c r="W101" s="104">
        <v>244.876</v>
      </c>
      <c r="X101" s="106">
        <v>347.44549999999998</v>
      </c>
      <c r="Y101" s="80"/>
    </row>
    <row r="102" spans="1:25" x14ac:dyDescent="0.3">
      <c r="A102" s="103" t="s">
        <v>56</v>
      </c>
      <c r="B102" s="104">
        <v>597.24599999999998</v>
      </c>
      <c r="C102" s="104">
        <v>682.65800000000002</v>
      </c>
      <c r="D102" s="104">
        <v>704.13750000000005</v>
      </c>
      <c r="E102" s="104">
        <v>409.72</v>
      </c>
      <c r="F102" s="104">
        <v>456.07249999999999</v>
      </c>
      <c r="G102" s="104">
        <v>830.38499999999999</v>
      </c>
      <c r="H102" s="104">
        <v>1397.0730000000001</v>
      </c>
      <c r="I102" s="104">
        <v>1577.8354999999999</v>
      </c>
      <c r="J102" s="104">
        <v>1015.3674999999999</v>
      </c>
      <c r="K102" s="104">
        <v>1208.2565</v>
      </c>
      <c r="L102" s="104">
        <v>1330.4465</v>
      </c>
      <c r="M102" s="104">
        <v>1268.9849999999999</v>
      </c>
      <c r="N102" s="104">
        <v>1043.5474999999999</v>
      </c>
      <c r="O102" s="104">
        <v>1083.663</v>
      </c>
      <c r="P102" s="104">
        <v>364.6925</v>
      </c>
      <c r="Q102" s="104">
        <v>82.602000000000004</v>
      </c>
      <c r="R102" s="104">
        <v>103.8165</v>
      </c>
      <c r="S102" s="104">
        <v>243.04349999999999</v>
      </c>
      <c r="T102" s="104">
        <v>478.27600000000001</v>
      </c>
      <c r="U102" s="104">
        <v>573.82000000000005</v>
      </c>
      <c r="V102" s="104">
        <v>703.17550000000006</v>
      </c>
      <c r="W102" s="104">
        <v>632.13850000000002</v>
      </c>
      <c r="X102" s="106">
        <v>641.17999999999995</v>
      </c>
    </row>
    <row r="103" spans="1:25" x14ac:dyDescent="0.3">
      <c r="A103" s="103" t="s">
        <v>58</v>
      </c>
      <c r="B103" s="104">
        <v>0</v>
      </c>
      <c r="C103" s="104">
        <v>9.3684999999999992</v>
      </c>
      <c r="D103" s="104">
        <v>12.9985</v>
      </c>
      <c r="E103" s="104">
        <v>195.08799999999999</v>
      </c>
      <c r="F103" s="104">
        <v>275.73700000000002</v>
      </c>
      <c r="G103" s="104">
        <v>361.7235</v>
      </c>
      <c r="H103" s="104">
        <v>416.5505</v>
      </c>
      <c r="I103" s="104">
        <v>512.58849999999995</v>
      </c>
      <c r="J103" s="104">
        <v>403.58</v>
      </c>
      <c r="K103" s="104">
        <v>481.62150000000003</v>
      </c>
      <c r="L103" s="104">
        <v>561.96</v>
      </c>
      <c r="M103" s="104">
        <v>532.03750000000002</v>
      </c>
      <c r="N103" s="104">
        <v>382.17200000000003</v>
      </c>
      <c r="O103" s="104">
        <v>315.18200000000002</v>
      </c>
      <c r="P103" s="104">
        <v>471.65</v>
      </c>
      <c r="Q103" s="104">
        <v>266.97050000000002</v>
      </c>
      <c r="R103" s="104">
        <v>266.47649999999999</v>
      </c>
      <c r="S103" s="104">
        <v>454.46600000000001</v>
      </c>
      <c r="T103" s="104">
        <v>707.75699999999995</v>
      </c>
      <c r="U103" s="104">
        <v>388.89150000000001</v>
      </c>
      <c r="V103" s="104">
        <v>403.97550000000001</v>
      </c>
      <c r="W103" s="104">
        <v>547.01250000000005</v>
      </c>
      <c r="X103" s="106">
        <v>449.53800000000001</v>
      </c>
    </row>
    <row r="104" spans="1:25" x14ac:dyDescent="0.3">
      <c r="A104" s="103" t="s">
        <v>62</v>
      </c>
      <c r="B104" s="104">
        <v>1061.5864999999999</v>
      </c>
      <c r="C104" s="104">
        <v>1196.0975000000001</v>
      </c>
      <c r="D104" s="104">
        <v>1070.0485000000001</v>
      </c>
      <c r="E104" s="104">
        <v>1247.2805000000001</v>
      </c>
      <c r="F104" s="104">
        <v>1537.1759999999999</v>
      </c>
      <c r="G104" s="104">
        <v>1506.0925</v>
      </c>
      <c r="H104" s="104">
        <v>1836.2515000000001</v>
      </c>
      <c r="I104" s="104">
        <v>2114.3150000000001</v>
      </c>
      <c r="J104" s="104">
        <v>1214.5419999999999</v>
      </c>
      <c r="K104" s="104">
        <v>1129.9214999999999</v>
      </c>
      <c r="L104" s="104">
        <v>1669.6545000000001</v>
      </c>
      <c r="M104" s="104">
        <v>2479.5349999999999</v>
      </c>
      <c r="N104" s="104">
        <v>1793.5395000000001</v>
      </c>
      <c r="O104" s="104">
        <v>1320.6034999999999</v>
      </c>
      <c r="P104" s="104">
        <v>983.69749999999999</v>
      </c>
      <c r="Q104" s="104">
        <v>774.33900000000006</v>
      </c>
      <c r="R104" s="104">
        <v>780.48350000000005</v>
      </c>
      <c r="S104" s="104">
        <v>831.75649999999996</v>
      </c>
      <c r="T104" s="104">
        <v>767.89949999999999</v>
      </c>
      <c r="U104" s="104">
        <v>553.26649999999995</v>
      </c>
      <c r="V104" s="104">
        <v>310.20150000000001</v>
      </c>
      <c r="W104" s="104">
        <v>296.09750000000003</v>
      </c>
      <c r="X104" s="106">
        <v>378.69850000000002</v>
      </c>
    </row>
    <row r="105" spans="1:25" x14ac:dyDescent="0.3">
      <c r="A105" s="107" t="s">
        <v>63</v>
      </c>
      <c r="B105" s="108">
        <v>1659.0015000000001</v>
      </c>
      <c r="C105" s="108">
        <v>1888.2905000000001</v>
      </c>
      <c r="D105" s="108">
        <v>1787.384</v>
      </c>
      <c r="E105" s="108">
        <v>1852.2974999999999</v>
      </c>
      <c r="F105" s="108">
        <v>2269.1374999999998</v>
      </c>
      <c r="G105" s="108">
        <v>2698.3764999999999</v>
      </c>
      <c r="H105" s="108">
        <v>3650.2890000000002</v>
      </c>
      <c r="I105" s="108">
        <v>4204.91</v>
      </c>
      <c r="J105" s="108">
        <v>2633.5529999999999</v>
      </c>
      <c r="K105" s="108">
        <v>2819.8589999999999</v>
      </c>
      <c r="L105" s="108">
        <v>3562.1089999999999</v>
      </c>
      <c r="M105" s="108">
        <v>4280.8014999999996</v>
      </c>
      <c r="N105" s="108">
        <v>3219.4324999999999</v>
      </c>
      <c r="O105" s="108">
        <v>2719.8389999999999</v>
      </c>
      <c r="P105" s="108">
        <v>1820.4375</v>
      </c>
      <c r="Q105" s="108">
        <v>1124.1344999999999</v>
      </c>
      <c r="R105" s="108">
        <v>1151.9549999999999</v>
      </c>
      <c r="S105" s="108">
        <v>1555.7094999999999</v>
      </c>
      <c r="T105" s="108">
        <v>1960.0820000000001</v>
      </c>
      <c r="U105" s="108">
        <v>1521.1585</v>
      </c>
      <c r="V105" s="108">
        <v>1455.37</v>
      </c>
      <c r="W105" s="108">
        <v>1720.1244999999999</v>
      </c>
      <c r="X105" s="109">
        <v>1816.8620000000001</v>
      </c>
      <c r="Y105" s="80"/>
    </row>
    <row r="106" spans="1:25" x14ac:dyDescent="0.3">
      <c r="A106" s="97" t="s">
        <v>126</v>
      </c>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9"/>
    </row>
    <row r="107" spans="1:25" s="121" customFormat="1" x14ac:dyDescent="0.3">
      <c r="A107" s="103" t="s">
        <v>25</v>
      </c>
      <c r="B107" s="104">
        <v>188.33099999999999</v>
      </c>
      <c r="C107" s="104">
        <v>150.899</v>
      </c>
      <c r="D107" s="104">
        <v>141.59200000000001</v>
      </c>
      <c r="E107" s="104">
        <v>133.71950000000001</v>
      </c>
      <c r="F107" s="104">
        <v>141.97800000000001</v>
      </c>
      <c r="G107" s="104">
        <v>136.994</v>
      </c>
      <c r="H107" s="104">
        <v>157.98400000000001</v>
      </c>
      <c r="I107" s="104">
        <v>145.203</v>
      </c>
      <c r="J107" s="104">
        <v>163.69399999999999</v>
      </c>
      <c r="K107" s="104">
        <v>180.76750000000001</v>
      </c>
      <c r="L107" s="104">
        <v>208.339</v>
      </c>
      <c r="M107" s="104">
        <v>171.45949999999999</v>
      </c>
      <c r="N107" s="104">
        <v>184.62799999999999</v>
      </c>
      <c r="O107" s="104">
        <v>179.828</v>
      </c>
      <c r="P107" s="104">
        <v>132.96950000000001</v>
      </c>
      <c r="Q107" s="104">
        <v>88.228999999999999</v>
      </c>
      <c r="R107" s="104">
        <v>82.463999999999999</v>
      </c>
      <c r="S107" s="104">
        <v>129.97999999999999</v>
      </c>
      <c r="T107" s="104">
        <v>135.6755</v>
      </c>
      <c r="U107" s="104">
        <v>114.27200000000001</v>
      </c>
      <c r="V107" s="104">
        <v>111.584</v>
      </c>
      <c r="W107" s="104">
        <v>172.50550000000001</v>
      </c>
      <c r="X107" s="106">
        <v>165.773</v>
      </c>
      <c r="Y107" s="80"/>
    </row>
    <row r="108" spans="1:25" s="121" customFormat="1" x14ac:dyDescent="0.3">
      <c r="A108" s="103" t="s">
        <v>27</v>
      </c>
      <c r="B108" s="104">
        <v>0.11749999999999999</v>
      </c>
      <c r="C108" s="104">
        <v>0.95850000000000002</v>
      </c>
      <c r="D108" s="104">
        <v>1.0575000000000001</v>
      </c>
      <c r="E108" s="104">
        <v>0.84650000000000003</v>
      </c>
      <c r="F108" s="104">
        <v>1.1080000000000001</v>
      </c>
      <c r="G108" s="104">
        <v>1.585</v>
      </c>
      <c r="H108" s="104">
        <v>1.7010000000000001</v>
      </c>
      <c r="I108" s="104">
        <v>1.101</v>
      </c>
      <c r="J108" s="104">
        <v>0.39650000000000002</v>
      </c>
      <c r="K108" s="104">
        <v>1.4055</v>
      </c>
      <c r="L108" s="104">
        <v>0.5595</v>
      </c>
      <c r="M108" s="104">
        <v>1.1325000000000001</v>
      </c>
      <c r="N108" s="104">
        <v>3.173</v>
      </c>
      <c r="O108" s="104">
        <v>7.681</v>
      </c>
      <c r="P108" s="104">
        <v>6.9865000000000004</v>
      </c>
      <c r="Q108" s="104">
        <v>3.1924999999999999</v>
      </c>
      <c r="R108" s="104">
        <v>4.0404999999999998</v>
      </c>
      <c r="S108" s="104">
        <v>1.895</v>
      </c>
      <c r="T108" s="104">
        <v>2.2054999999999998</v>
      </c>
      <c r="U108" s="104">
        <v>2.2669999999999999</v>
      </c>
      <c r="V108" s="104">
        <v>2.843</v>
      </c>
      <c r="W108" s="104">
        <v>2.4315000000000002</v>
      </c>
      <c r="X108" s="106">
        <v>3.8195000000000001</v>
      </c>
    </row>
    <row r="109" spans="1:25" s="121" customFormat="1" x14ac:dyDescent="0.3">
      <c r="A109" s="103" t="s">
        <v>23</v>
      </c>
      <c r="B109" s="104">
        <v>82.616</v>
      </c>
      <c r="C109" s="104">
        <v>67.944000000000003</v>
      </c>
      <c r="D109" s="104">
        <v>84.266000000000005</v>
      </c>
      <c r="E109" s="104">
        <v>84.588499999999996</v>
      </c>
      <c r="F109" s="104">
        <v>78.114999999999995</v>
      </c>
      <c r="G109" s="104">
        <v>90.710999999999999</v>
      </c>
      <c r="H109" s="104">
        <v>82.938500000000005</v>
      </c>
      <c r="I109" s="104">
        <v>97.551500000000004</v>
      </c>
      <c r="J109" s="104">
        <v>148.16200000000001</v>
      </c>
      <c r="K109" s="104">
        <v>176.24350000000001</v>
      </c>
      <c r="L109" s="104">
        <v>104.518</v>
      </c>
      <c r="M109" s="104">
        <v>167.95500000000001</v>
      </c>
      <c r="N109" s="104">
        <v>112.3075</v>
      </c>
      <c r="O109" s="104">
        <v>79.813000000000002</v>
      </c>
      <c r="P109" s="104">
        <v>86.46</v>
      </c>
      <c r="Q109" s="104">
        <v>70.048000000000002</v>
      </c>
      <c r="R109" s="104">
        <v>68.398499999999999</v>
      </c>
      <c r="S109" s="104">
        <v>63.285499999999999</v>
      </c>
      <c r="T109" s="104">
        <v>65.721000000000004</v>
      </c>
      <c r="U109" s="104">
        <v>69.332499999999996</v>
      </c>
      <c r="V109" s="104">
        <v>167.88300000000001</v>
      </c>
      <c r="W109" s="104">
        <v>505.584</v>
      </c>
      <c r="X109" s="106">
        <v>394.88400000000001</v>
      </c>
    </row>
    <row r="110" spans="1:25" s="121" customFormat="1" x14ac:dyDescent="0.3">
      <c r="A110" s="103" t="s">
        <v>29</v>
      </c>
      <c r="B110" s="104">
        <v>0.995</v>
      </c>
      <c r="C110" s="104">
        <v>0</v>
      </c>
      <c r="D110" s="104">
        <v>0</v>
      </c>
      <c r="E110" s="104">
        <v>0</v>
      </c>
      <c r="F110" s="104">
        <v>0</v>
      </c>
      <c r="G110" s="104">
        <v>0</v>
      </c>
      <c r="H110" s="104">
        <v>0</v>
      </c>
      <c r="I110" s="104">
        <v>0</v>
      </c>
      <c r="J110" s="104">
        <v>0</v>
      </c>
      <c r="K110" s="104">
        <v>0</v>
      </c>
      <c r="L110" s="104">
        <v>0</v>
      </c>
      <c r="M110" s="104">
        <v>0</v>
      </c>
      <c r="N110" s="104">
        <v>0</v>
      </c>
      <c r="O110" s="104">
        <v>0</v>
      </c>
      <c r="P110" s="104">
        <v>0</v>
      </c>
      <c r="Q110" s="104">
        <v>0</v>
      </c>
      <c r="R110" s="104">
        <v>0</v>
      </c>
      <c r="S110" s="104">
        <v>12.1775</v>
      </c>
      <c r="T110" s="104">
        <v>0</v>
      </c>
      <c r="U110" s="104">
        <v>0</v>
      </c>
      <c r="V110" s="104">
        <v>0.50600000000000001</v>
      </c>
      <c r="W110" s="104">
        <v>71.052499999999995</v>
      </c>
      <c r="X110" s="106">
        <v>97.804000000000002</v>
      </c>
    </row>
    <row r="111" spans="1:25" x14ac:dyDescent="0.3">
      <c r="A111" s="107" t="s">
        <v>31</v>
      </c>
      <c r="B111" s="108">
        <v>272.05950000000001</v>
      </c>
      <c r="C111" s="108">
        <v>219.8015</v>
      </c>
      <c r="D111" s="108">
        <v>226.91550000000001</v>
      </c>
      <c r="E111" s="108">
        <v>219.15450000000001</v>
      </c>
      <c r="F111" s="108">
        <v>221.20099999999999</v>
      </c>
      <c r="G111" s="108">
        <v>229.29</v>
      </c>
      <c r="H111" s="108">
        <v>242.62350000000001</v>
      </c>
      <c r="I111" s="108">
        <v>243.85550000000001</v>
      </c>
      <c r="J111" s="108">
        <v>312.2525</v>
      </c>
      <c r="K111" s="108">
        <v>358.41649999999998</v>
      </c>
      <c r="L111" s="108">
        <v>313.41649999999998</v>
      </c>
      <c r="M111" s="108">
        <v>340.54700000000003</v>
      </c>
      <c r="N111" s="108">
        <v>300.10849999999999</v>
      </c>
      <c r="O111" s="108">
        <v>267.322</v>
      </c>
      <c r="P111" s="108">
        <v>226.416</v>
      </c>
      <c r="Q111" s="108">
        <v>161.46950000000001</v>
      </c>
      <c r="R111" s="108">
        <v>154.90299999999999</v>
      </c>
      <c r="S111" s="108">
        <v>207.33799999999999</v>
      </c>
      <c r="T111" s="108">
        <v>203.602</v>
      </c>
      <c r="U111" s="108">
        <v>185.8715</v>
      </c>
      <c r="V111" s="108">
        <v>282.81599999999997</v>
      </c>
      <c r="W111" s="108">
        <v>751.57349999999997</v>
      </c>
      <c r="X111" s="109">
        <v>662.28049999999996</v>
      </c>
      <c r="Y111" s="80"/>
    </row>
    <row r="112" spans="1:25" x14ac:dyDescent="0.3">
      <c r="A112" s="97" t="s">
        <v>199</v>
      </c>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9"/>
    </row>
    <row r="113" spans="1:25" s="121" customFormat="1" x14ac:dyDescent="0.3">
      <c r="A113" s="103" t="s">
        <v>200</v>
      </c>
      <c r="B113" s="104">
        <v>162.322</v>
      </c>
      <c r="C113" s="104">
        <v>160.47649999999999</v>
      </c>
      <c r="D113" s="104">
        <v>151.19999999999999</v>
      </c>
      <c r="E113" s="104">
        <v>131.98949999999999</v>
      </c>
      <c r="F113" s="104">
        <v>161.392</v>
      </c>
      <c r="G113" s="104">
        <v>161.5925</v>
      </c>
      <c r="H113" s="104">
        <v>171.34399999999999</v>
      </c>
      <c r="I113" s="104">
        <v>169.68350000000001</v>
      </c>
      <c r="J113" s="104">
        <v>124.786</v>
      </c>
      <c r="K113" s="104">
        <v>158.2535</v>
      </c>
      <c r="L113" s="104">
        <v>174.03800000000001</v>
      </c>
      <c r="M113" s="104">
        <v>173.08199999999999</v>
      </c>
      <c r="N113" s="104">
        <v>176.78800000000001</v>
      </c>
      <c r="O113" s="104">
        <v>189.9425</v>
      </c>
      <c r="P113" s="104">
        <v>178.95150000000001</v>
      </c>
      <c r="Q113" s="104">
        <v>184.22800000000001</v>
      </c>
      <c r="R113" s="104">
        <v>174.65199999999999</v>
      </c>
      <c r="S113" s="104">
        <v>158.94900000000001</v>
      </c>
      <c r="T113" s="104">
        <v>132.4735</v>
      </c>
      <c r="U113" s="104">
        <v>111.925</v>
      </c>
      <c r="V113" s="104">
        <v>141.946</v>
      </c>
      <c r="W113" s="104">
        <v>141.13399999999999</v>
      </c>
      <c r="X113" s="106">
        <v>135.22149999999999</v>
      </c>
      <c r="Y113" s="80"/>
    </row>
    <row r="114" spans="1:25" s="121" customFormat="1" x14ac:dyDescent="0.3">
      <c r="A114" s="107" t="s">
        <v>201</v>
      </c>
      <c r="B114" s="108">
        <v>162.322</v>
      </c>
      <c r="C114" s="108">
        <v>160.47649999999999</v>
      </c>
      <c r="D114" s="108">
        <v>151.19999999999999</v>
      </c>
      <c r="E114" s="108">
        <v>131.98949999999999</v>
      </c>
      <c r="F114" s="108">
        <v>161.392</v>
      </c>
      <c r="G114" s="108">
        <v>161.5925</v>
      </c>
      <c r="H114" s="108">
        <v>171.34399999999999</v>
      </c>
      <c r="I114" s="108">
        <v>169.68350000000001</v>
      </c>
      <c r="J114" s="108">
        <v>124.786</v>
      </c>
      <c r="K114" s="108">
        <v>158.2535</v>
      </c>
      <c r="L114" s="108">
        <v>174.03800000000001</v>
      </c>
      <c r="M114" s="108">
        <v>173.08199999999999</v>
      </c>
      <c r="N114" s="108">
        <v>176.78800000000001</v>
      </c>
      <c r="O114" s="108">
        <v>189.9425</v>
      </c>
      <c r="P114" s="108">
        <v>178.95150000000001</v>
      </c>
      <c r="Q114" s="108">
        <v>184.22800000000001</v>
      </c>
      <c r="R114" s="108">
        <v>174.65199999999999</v>
      </c>
      <c r="S114" s="108">
        <v>158.94900000000001</v>
      </c>
      <c r="T114" s="108">
        <v>132.4735</v>
      </c>
      <c r="U114" s="108">
        <v>111.925</v>
      </c>
      <c r="V114" s="108">
        <v>141.946</v>
      </c>
      <c r="W114" s="108">
        <v>141.13399999999999</v>
      </c>
      <c r="X114" s="109">
        <v>135.22149999999999</v>
      </c>
      <c r="Y114" s="80"/>
    </row>
    <row r="115" spans="1:25" s="121" customFormat="1" x14ac:dyDescent="0.3">
      <c r="A115" s="97" t="s">
        <v>122</v>
      </c>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9"/>
    </row>
    <row r="116" spans="1:25" s="121" customFormat="1" x14ac:dyDescent="0.3">
      <c r="A116" s="1" t="s">
        <v>202</v>
      </c>
      <c r="B116" s="104">
        <v>9.3460000000000001</v>
      </c>
      <c r="C116" s="104">
        <v>8.8815000000000008</v>
      </c>
      <c r="D116" s="104">
        <v>8.0295000000000005</v>
      </c>
      <c r="E116" s="104">
        <v>7.0964999999999998</v>
      </c>
      <c r="F116" s="104">
        <v>7.5735000000000001</v>
      </c>
      <c r="G116" s="104">
        <v>7.1349999999999998</v>
      </c>
      <c r="H116" s="104">
        <v>8.0815000000000001</v>
      </c>
      <c r="I116" s="104">
        <v>8.4275000000000002</v>
      </c>
      <c r="J116" s="104">
        <v>14.303000000000001</v>
      </c>
      <c r="K116" s="104">
        <v>17.879000000000001</v>
      </c>
      <c r="L116" s="104">
        <v>19.188500000000001</v>
      </c>
      <c r="M116" s="104">
        <v>16.869</v>
      </c>
      <c r="N116" s="104">
        <v>16.564499999999999</v>
      </c>
      <c r="O116" s="104">
        <v>18.452500000000001</v>
      </c>
      <c r="P116" s="104">
        <v>21.327000000000002</v>
      </c>
      <c r="Q116" s="104">
        <v>23.558</v>
      </c>
      <c r="R116" s="104">
        <v>23.592500000000001</v>
      </c>
      <c r="S116" s="104">
        <v>23.124500000000001</v>
      </c>
      <c r="T116" s="104">
        <v>22.454000000000001</v>
      </c>
      <c r="U116" s="104">
        <v>22.303000000000001</v>
      </c>
      <c r="V116" s="104">
        <v>22.585999999999999</v>
      </c>
      <c r="W116" s="104">
        <v>21.393999999999998</v>
      </c>
      <c r="X116" s="106">
        <v>26.5505</v>
      </c>
      <c r="Y116" s="80"/>
    </row>
    <row r="117" spans="1:25" s="121" customFormat="1" x14ac:dyDescent="0.3">
      <c r="A117" s="1" t="s">
        <v>203</v>
      </c>
      <c r="B117" s="104">
        <v>0</v>
      </c>
      <c r="C117" s="104">
        <v>0</v>
      </c>
      <c r="D117" s="104">
        <v>0</v>
      </c>
      <c r="E117" s="104">
        <v>0</v>
      </c>
      <c r="F117" s="104">
        <v>0</v>
      </c>
      <c r="G117" s="104">
        <v>0</v>
      </c>
      <c r="H117" s="104">
        <v>0</v>
      </c>
      <c r="I117" s="104">
        <v>0</v>
      </c>
      <c r="J117" s="104">
        <v>0</v>
      </c>
      <c r="K117" s="104">
        <v>0</v>
      </c>
      <c r="L117" s="104">
        <v>0</v>
      </c>
      <c r="M117" s="104">
        <v>0</v>
      </c>
      <c r="N117" s="104">
        <v>0</v>
      </c>
      <c r="O117" s="104">
        <v>0</v>
      </c>
      <c r="P117" s="104">
        <v>0</v>
      </c>
      <c r="Q117" s="104">
        <v>0</v>
      </c>
      <c r="R117" s="104">
        <v>0</v>
      </c>
      <c r="S117" s="104">
        <v>0</v>
      </c>
      <c r="T117" s="104">
        <v>9.2999999999999999E-2</v>
      </c>
      <c r="U117" s="104">
        <v>0.17749999999999999</v>
      </c>
      <c r="V117" s="104">
        <v>0</v>
      </c>
      <c r="W117" s="104">
        <v>0</v>
      </c>
      <c r="X117" s="106">
        <v>0</v>
      </c>
    </row>
    <row r="118" spans="1:25" s="121" customFormat="1" x14ac:dyDescent="0.3">
      <c r="A118" s="1" t="s">
        <v>204</v>
      </c>
      <c r="B118" s="104">
        <v>0</v>
      </c>
      <c r="C118" s="104">
        <v>0</v>
      </c>
      <c r="D118" s="104">
        <v>0</v>
      </c>
      <c r="E118" s="104">
        <v>0</v>
      </c>
      <c r="F118" s="104">
        <v>0</v>
      </c>
      <c r="G118" s="104">
        <v>0</v>
      </c>
      <c r="H118" s="104">
        <v>0</v>
      </c>
      <c r="I118" s="104">
        <v>0</v>
      </c>
      <c r="J118" s="104">
        <v>0</v>
      </c>
      <c r="K118" s="104">
        <v>0</v>
      </c>
      <c r="L118" s="104">
        <v>0</v>
      </c>
      <c r="M118" s="104">
        <v>0</v>
      </c>
      <c r="N118" s="104">
        <v>0</v>
      </c>
      <c r="O118" s="104">
        <v>0</v>
      </c>
      <c r="P118" s="104">
        <v>0</v>
      </c>
      <c r="Q118" s="104">
        <v>0</v>
      </c>
      <c r="R118" s="104">
        <v>0</v>
      </c>
      <c r="S118" s="104">
        <v>0</v>
      </c>
      <c r="T118" s="104">
        <v>0</v>
      </c>
      <c r="U118" s="104">
        <v>0</v>
      </c>
      <c r="V118" s="104">
        <v>0.56499999999999995</v>
      </c>
      <c r="W118" s="104">
        <v>0.41749999999999998</v>
      </c>
      <c r="X118" s="106">
        <v>0</v>
      </c>
    </row>
    <row r="119" spans="1:25" x14ac:dyDescent="0.3">
      <c r="A119" s="1" t="s">
        <v>205</v>
      </c>
      <c r="B119" s="104">
        <v>0</v>
      </c>
      <c r="C119" s="104">
        <v>0</v>
      </c>
      <c r="D119" s="104">
        <v>0</v>
      </c>
      <c r="E119" s="104">
        <v>0</v>
      </c>
      <c r="F119" s="104">
        <v>0</v>
      </c>
      <c r="G119" s="104">
        <v>0</v>
      </c>
      <c r="H119" s="104">
        <v>0</v>
      </c>
      <c r="I119" s="104">
        <v>0</v>
      </c>
      <c r="J119" s="104">
        <v>0</v>
      </c>
      <c r="K119" s="104">
        <v>0</v>
      </c>
      <c r="L119" s="104">
        <v>0</v>
      </c>
      <c r="M119" s="104">
        <v>0</v>
      </c>
      <c r="N119" s="104">
        <v>0</v>
      </c>
      <c r="O119" s="104">
        <v>0</v>
      </c>
      <c r="P119" s="104">
        <v>0</v>
      </c>
      <c r="Q119" s="104">
        <v>0</v>
      </c>
      <c r="R119" s="104">
        <v>0</v>
      </c>
      <c r="S119" s="104">
        <v>0</v>
      </c>
      <c r="T119" s="104">
        <v>0</v>
      </c>
      <c r="U119" s="104">
        <v>0</v>
      </c>
      <c r="V119" s="104">
        <v>0</v>
      </c>
      <c r="W119" s="104">
        <v>0</v>
      </c>
      <c r="X119" s="106">
        <v>1.79</v>
      </c>
    </row>
    <row r="120" spans="1:25" x14ac:dyDescent="0.3">
      <c r="A120" s="1" t="s">
        <v>206</v>
      </c>
      <c r="B120" s="104">
        <v>13.897</v>
      </c>
      <c r="C120" s="104">
        <v>12.436</v>
      </c>
      <c r="D120" s="104">
        <v>11.541499999999999</v>
      </c>
      <c r="E120" s="104">
        <v>16.715499999999999</v>
      </c>
      <c r="F120" s="104">
        <v>19.07</v>
      </c>
      <c r="G120" s="104">
        <v>16.233000000000001</v>
      </c>
      <c r="H120" s="104">
        <v>16.561499999999999</v>
      </c>
      <c r="I120" s="104">
        <v>10.7165</v>
      </c>
      <c r="J120" s="104">
        <v>5.7655000000000003</v>
      </c>
      <c r="K120" s="104">
        <v>5.2945000000000002</v>
      </c>
      <c r="L120" s="104">
        <v>4.5049999999999999</v>
      </c>
      <c r="M120" s="104">
        <v>4.7084999999999999</v>
      </c>
      <c r="N120" s="104">
        <v>5.9444999999999997</v>
      </c>
      <c r="O120" s="104">
        <v>5.6684999999999999</v>
      </c>
      <c r="P120" s="104">
        <v>8.2424999999999997</v>
      </c>
      <c r="Q120" s="104">
        <v>7.1745000000000001</v>
      </c>
      <c r="R120" s="104">
        <v>7.992</v>
      </c>
      <c r="S120" s="104">
        <v>9.2940000000000005</v>
      </c>
      <c r="T120" s="104">
        <v>7.7530000000000001</v>
      </c>
      <c r="U120" s="104">
        <v>7.8985000000000003</v>
      </c>
      <c r="V120" s="104">
        <v>9.2780000000000005</v>
      </c>
      <c r="W120" s="104">
        <v>9.6020000000000003</v>
      </c>
      <c r="X120" s="106">
        <v>10.064500000000001</v>
      </c>
    </row>
    <row r="121" spans="1:25" s="122" customFormat="1" x14ac:dyDescent="0.3">
      <c r="A121" s="1" t="s">
        <v>207</v>
      </c>
      <c r="B121" s="104">
        <v>0</v>
      </c>
      <c r="C121" s="104">
        <v>0</v>
      </c>
      <c r="D121" s="104">
        <v>0</v>
      </c>
      <c r="E121" s="104">
        <v>0</v>
      </c>
      <c r="F121" s="104">
        <v>0</v>
      </c>
      <c r="G121" s="104">
        <v>0</v>
      </c>
      <c r="H121" s="104">
        <v>0</v>
      </c>
      <c r="I121" s="104">
        <v>0</v>
      </c>
      <c r="J121" s="104">
        <v>0</v>
      </c>
      <c r="K121" s="104">
        <v>0</v>
      </c>
      <c r="L121" s="104">
        <v>0</v>
      </c>
      <c r="M121" s="104">
        <v>0</v>
      </c>
      <c r="N121" s="104">
        <v>0</v>
      </c>
      <c r="O121" s="104">
        <v>0</v>
      </c>
      <c r="P121" s="104">
        <v>0</v>
      </c>
      <c r="Q121" s="104">
        <v>0</v>
      </c>
      <c r="R121" s="104">
        <v>0</v>
      </c>
      <c r="S121" s="104">
        <v>0.20150000000000001</v>
      </c>
      <c r="T121" s="104">
        <v>0.33800000000000002</v>
      </c>
      <c r="U121" s="104">
        <v>0.43149999999999999</v>
      </c>
      <c r="V121" s="104">
        <v>0.23</v>
      </c>
      <c r="W121" s="104">
        <v>0.36199999999999999</v>
      </c>
      <c r="X121" s="106">
        <v>0.31</v>
      </c>
    </row>
    <row r="122" spans="1:25" x14ac:dyDescent="0.3">
      <c r="A122" s="107" t="s">
        <v>78</v>
      </c>
      <c r="B122" s="108">
        <v>23.242999999999999</v>
      </c>
      <c r="C122" s="108">
        <v>21.317499999999999</v>
      </c>
      <c r="D122" s="108">
        <v>19.571000000000002</v>
      </c>
      <c r="E122" s="108">
        <v>23.812000000000001</v>
      </c>
      <c r="F122" s="108">
        <v>26.6435</v>
      </c>
      <c r="G122" s="108">
        <v>23.367999999999999</v>
      </c>
      <c r="H122" s="108">
        <v>24.643000000000001</v>
      </c>
      <c r="I122" s="108">
        <v>19.143999999999998</v>
      </c>
      <c r="J122" s="108">
        <v>20.0685</v>
      </c>
      <c r="K122" s="108">
        <v>23.173500000000001</v>
      </c>
      <c r="L122" s="108">
        <v>23.6935</v>
      </c>
      <c r="M122" s="108">
        <v>21.577500000000001</v>
      </c>
      <c r="N122" s="108">
        <v>22.509</v>
      </c>
      <c r="O122" s="108">
        <v>24.120999999999999</v>
      </c>
      <c r="P122" s="108">
        <v>29.569500000000001</v>
      </c>
      <c r="Q122" s="108">
        <v>30.732500000000002</v>
      </c>
      <c r="R122" s="108">
        <v>31.584499999999998</v>
      </c>
      <c r="S122" s="108">
        <v>32.619999999999997</v>
      </c>
      <c r="T122" s="108">
        <v>30.638000000000002</v>
      </c>
      <c r="U122" s="108">
        <v>30.810500000000001</v>
      </c>
      <c r="V122" s="108">
        <v>32.658999999999999</v>
      </c>
      <c r="W122" s="108">
        <v>31.775500000000001</v>
      </c>
      <c r="X122" s="109">
        <v>38.715000000000003</v>
      </c>
      <c r="Y122" s="80"/>
    </row>
    <row r="123" spans="1:25" ht="15" thickBot="1" x14ac:dyDescent="0.35">
      <c r="A123" s="123" t="s">
        <v>86</v>
      </c>
      <c r="B123" s="124">
        <v>42991.258000000002</v>
      </c>
      <c r="C123" s="124">
        <v>41764.942499999997</v>
      </c>
      <c r="D123" s="124">
        <v>44078.262499999997</v>
      </c>
      <c r="E123" s="124">
        <v>48591.583500000001</v>
      </c>
      <c r="F123" s="124">
        <v>52448.976000000002</v>
      </c>
      <c r="G123" s="124">
        <v>59673.662499999999</v>
      </c>
      <c r="H123" s="124">
        <v>65017.728999999999</v>
      </c>
      <c r="I123" s="124">
        <v>71036.789000000004</v>
      </c>
      <c r="J123" s="124">
        <v>67598.002999999997</v>
      </c>
      <c r="K123" s="124">
        <v>72082.560500000007</v>
      </c>
      <c r="L123" s="124">
        <v>85991.841499999995</v>
      </c>
      <c r="M123" s="124">
        <v>98595.561499999996</v>
      </c>
      <c r="N123" s="124">
        <v>101677.788</v>
      </c>
      <c r="O123" s="124">
        <v>95243.471999999994</v>
      </c>
      <c r="P123" s="124">
        <v>89207.509000000005</v>
      </c>
      <c r="Q123" s="124">
        <v>83499.633000000002</v>
      </c>
      <c r="R123" s="124">
        <v>86679.081000000006</v>
      </c>
      <c r="S123" s="124">
        <v>94220.370500000005</v>
      </c>
      <c r="T123" s="124">
        <v>101792.511</v>
      </c>
      <c r="U123" s="124">
        <v>108396.39049999999</v>
      </c>
      <c r="V123" s="124">
        <v>117659.97199999999</v>
      </c>
      <c r="W123" s="124">
        <v>122779.06050000001</v>
      </c>
      <c r="X123" s="125">
        <v>130752.4535</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CBF29-BBA2-4043-A6BD-8A622C9FCF10}">
  <sheetPr published="0"/>
  <dimension ref="A5:XEI123"/>
  <sheetViews>
    <sheetView showGridLines="0" zoomScale="85" zoomScaleNormal="85" workbookViewId="0">
      <pane xSplit="1" ySplit="6" topLeftCell="B7" activePane="bottomRight" state="frozen"/>
      <selection pane="topRight"/>
      <selection pane="bottomLeft"/>
      <selection pane="bottomRight"/>
    </sheetView>
  </sheetViews>
  <sheetFormatPr defaultRowHeight="14.4" x14ac:dyDescent="0.3"/>
  <cols>
    <col min="1" max="1" width="32.6640625" customWidth="1"/>
    <col min="2" max="20" width="10.6640625" customWidth="1"/>
    <col min="21" max="21" width="10.6640625" style="70" customWidth="1"/>
    <col min="22" max="22" width="10.6640625" customWidth="1"/>
  </cols>
  <sheetData>
    <row r="5" spans="1:24" ht="15" thickBot="1" x14ac:dyDescent="0.35">
      <c r="A5" s="32" t="s">
        <v>148</v>
      </c>
      <c r="U5" s="126"/>
      <c r="V5" s="126"/>
    </row>
    <row r="6" spans="1:24" s="122" customFormat="1" ht="30.75" customHeight="1" x14ac:dyDescent="0.3">
      <c r="A6" s="94" t="s">
        <v>149</v>
      </c>
      <c r="B6" s="95" t="s">
        <v>208</v>
      </c>
      <c r="C6" s="95" t="s">
        <v>209</v>
      </c>
      <c r="D6" s="95" t="s">
        <v>210</v>
      </c>
      <c r="E6" s="95" t="s">
        <v>211</v>
      </c>
      <c r="F6" s="95" t="s">
        <v>212</v>
      </c>
      <c r="G6" s="95" t="s">
        <v>213</v>
      </c>
      <c r="H6" s="95" t="s">
        <v>214</v>
      </c>
      <c r="I6" s="95" t="s">
        <v>215</v>
      </c>
      <c r="J6" s="95" t="s">
        <v>216</v>
      </c>
      <c r="K6" s="95" t="s">
        <v>217</v>
      </c>
      <c r="L6" s="95" t="s">
        <v>218</v>
      </c>
      <c r="M6" s="95" t="s">
        <v>219</v>
      </c>
      <c r="N6" s="95" t="s">
        <v>220</v>
      </c>
      <c r="O6" s="95" t="s">
        <v>221</v>
      </c>
      <c r="P6" s="95" t="s">
        <v>222</v>
      </c>
      <c r="Q6" s="95" t="s">
        <v>223</v>
      </c>
      <c r="R6" s="95" t="s">
        <v>224</v>
      </c>
      <c r="S6" s="95" t="s">
        <v>225</v>
      </c>
      <c r="T6" s="95" t="s">
        <v>226</v>
      </c>
      <c r="U6" s="95" t="s">
        <v>227</v>
      </c>
      <c r="V6" s="95" t="s">
        <v>113</v>
      </c>
      <c r="W6" s="95" t="s">
        <v>114</v>
      </c>
      <c r="X6" s="96" t="s">
        <v>375</v>
      </c>
    </row>
    <row r="7" spans="1:24" x14ac:dyDescent="0.3">
      <c r="A7" s="97" t="s">
        <v>118</v>
      </c>
      <c r="B7" s="98"/>
      <c r="C7" s="98"/>
      <c r="D7" s="98"/>
      <c r="E7" s="98"/>
      <c r="F7" s="98"/>
      <c r="G7" s="98"/>
      <c r="H7" s="98"/>
      <c r="I7" s="98"/>
      <c r="J7" s="98"/>
      <c r="K7" s="98"/>
      <c r="L7" s="98"/>
      <c r="M7" s="98"/>
      <c r="N7" s="98"/>
      <c r="O7" s="98"/>
      <c r="P7" s="98"/>
      <c r="Q7" s="98"/>
      <c r="R7" s="99"/>
      <c r="S7" s="99"/>
      <c r="T7" s="99"/>
      <c r="U7" s="100"/>
      <c r="V7" s="100"/>
      <c r="W7" s="100"/>
      <c r="X7" s="101"/>
    </row>
    <row r="8" spans="1:24" x14ac:dyDescent="0.3">
      <c r="A8" s="103" t="s">
        <v>34</v>
      </c>
      <c r="B8" s="104">
        <v>1980.903</v>
      </c>
      <c r="C8" s="105">
        <v>2125.7199999999998</v>
      </c>
      <c r="D8" s="104">
        <v>2508.5345000000002</v>
      </c>
      <c r="E8" s="104">
        <v>2736.5390000000002</v>
      </c>
      <c r="F8" s="104">
        <v>3440.953</v>
      </c>
      <c r="G8" s="104">
        <v>3822.7154999999998</v>
      </c>
      <c r="H8" s="104">
        <v>3906.4175</v>
      </c>
      <c r="I8" s="104">
        <v>4765.134</v>
      </c>
      <c r="J8" s="104">
        <v>4999.4165000000003</v>
      </c>
      <c r="K8" s="104">
        <v>5823.0540000000001</v>
      </c>
      <c r="L8" s="104">
        <v>9404.1494999999995</v>
      </c>
      <c r="M8" s="104">
        <v>13930.706</v>
      </c>
      <c r="N8" s="104">
        <v>14472.136</v>
      </c>
      <c r="O8" s="104">
        <v>12146.074500000001</v>
      </c>
      <c r="P8" s="104">
        <v>10738.8655</v>
      </c>
      <c r="Q8" s="104">
        <v>10457.486999999999</v>
      </c>
      <c r="R8" s="104">
        <v>10495.206</v>
      </c>
      <c r="S8" s="104">
        <v>10832.4295</v>
      </c>
      <c r="T8" s="104">
        <v>13748.824000000001</v>
      </c>
      <c r="U8" s="104">
        <v>18235.948</v>
      </c>
      <c r="V8" s="104">
        <v>18560.539000000001</v>
      </c>
      <c r="W8" s="104">
        <v>16309.069</v>
      </c>
      <c r="X8" s="106">
        <v>19813.21</v>
      </c>
    </row>
    <row r="9" spans="1:24" x14ac:dyDescent="0.3">
      <c r="A9" s="103" t="s">
        <v>36</v>
      </c>
      <c r="B9" s="104">
        <v>3591.9324999999999</v>
      </c>
      <c r="C9" s="105">
        <v>4656.5010000000002</v>
      </c>
      <c r="D9" s="104">
        <v>6281.3024999999998</v>
      </c>
      <c r="E9" s="104">
        <v>8013.0140000000001</v>
      </c>
      <c r="F9" s="104">
        <v>9964.7415000000001</v>
      </c>
      <c r="G9" s="104">
        <v>11267.2935</v>
      </c>
      <c r="H9" s="104">
        <v>12515.4745</v>
      </c>
      <c r="I9" s="104">
        <v>16434.758000000002</v>
      </c>
      <c r="J9" s="104">
        <v>16407.035500000002</v>
      </c>
      <c r="K9" s="104">
        <v>19009.374500000002</v>
      </c>
      <c r="L9" s="104">
        <v>23654.228999999999</v>
      </c>
      <c r="M9" s="104">
        <v>28898.308499999999</v>
      </c>
      <c r="N9" s="104">
        <v>30327.357499999998</v>
      </c>
      <c r="O9" s="104">
        <v>29529.9745</v>
      </c>
      <c r="P9" s="104">
        <v>26156.500499999998</v>
      </c>
      <c r="Q9" s="104">
        <v>23643.488499999999</v>
      </c>
      <c r="R9" s="104">
        <v>25216.638500000001</v>
      </c>
      <c r="S9" s="104">
        <v>28241.190999999999</v>
      </c>
      <c r="T9" s="104">
        <v>30841.903999999999</v>
      </c>
      <c r="U9" s="104">
        <v>33583.470999999998</v>
      </c>
      <c r="V9" s="104">
        <v>33017.194000000003</v>
      </c>
      <c r="W9" s="104">
        <v>36117.694000000003</v>
      </c>
      <c r="X9" s="106">
        <v>35407.519</v>
      </c>
    </row>
    <row r="10" spans="1:24" x14ac:dyDescent="0.3">
      <c r="A10" s="103" t="s">
        <v>38</v>
      </c>
      <c r="B10" s="104">
        <v>2114.4564999999998</v>
      </c>
      <c r="C10" s="105">
        <v>1227.8285000000001</v>
      </c>
      <c r="D10" s="104">
        <v>1632.579</v>
      </c>
      <c r="E10" s="104">
        <v>2233.6875</v>
      </c>
      <c r="F10" s="104">
        <v>2382.5535</v>
      </c>
      <c r="G10" s="104">
        <v>2756.9735000000001</v>
      </c>
      <c r="H10" s="104">
        <v>2945.4994999999999</v>
      </c>
      <c r="I10" s="104">
        <v>3899.395</v>
      </c>
      <c r="J10" s="104">
        <v>3272.7604999999999</v>
      </c>
      <c r="K10" s="104">
        <v>3503.4535000000001</v>
      </c>
      <c r="L10" s="104">
        <v>4412.0479999999998</v>
      </c>
      <c r="M10" s="104">
        <v>4817.8530000000001</v>
      </c>
      <c r="N10" s="104">
        <v>6809.7304999999997</v>
      </c>
      <c r="O10" s="104">
        <v>7620.2325000000001</v>
      </c>
      <c r="P10" s="104">
        <v>6864.0280000000002</v>
      </c>
      <c r="Q10" s="104">
        <v>6178.6785</v>
      </c>
      <c r="R10" s="104">
        <v>5958.5124999999998</v>
      </c>
      <c r="S10" s="104">
        <v>5798.1869999999999</v>
      </c>
      <c r="T10" s="104">
        <v>5840.7749999999996</v>
      </c>
      <c r="U10" s="104">
        <v>5755.2924999999996</v>
      </c>
      <c r="V10" s="104">
        <v>5796.7524999999996</v>
      </c>
      <c r="W10" s="104">
        <v>6281.65</v>
      </c>
      <c r="X10" s="106">
        <v>6554.7290000000003</v>
      </c>
    </row>
    <row r="11" spans="1:24" x14ac:dyDescent="0.3">
      <c r="A11" s="103" t="s">
        <v>40</v>
      </c>
      <c r="B11" s="104">
        <v>2316.2020000000002</v>
      </c>
      <c r="C11" s="105">
        <v>2552.8150000000001</v>
      </c>
      <c r="D11" s="104">
        <v>3062.5259999999998</v>
      </c>
      <c r="E11" s="104">
        <v>2177.9265</v>
      </c>
      <c r="F11" s="104">
        <v>2314.1165000000001</v>
      </c>
      <c r="G11" s="104">
        <v>2631.9395</v>
      </c>
      <c r="H11" s="104">
        <v>2577.5990000000002</v>
      </c>
      <c r="I11" s="104">
        <v>2277.7420000000002</v>
      </c>
      <c r="J11" s="104">
        <v>2909.6509999999998</v>
      </c>
      <c r="K11" s="104">
        <v>3474.5250000000001</v>
      </c>
      <c r="L11" s="104">
        <v>4286.3509999999997</v>
      </c>
      <c r="M11" s="104">
        <v>5467.2849999999999</v>
      </c>
      <c r="N11" s="104">
        <v>4399.0344999999998</v>
      </c>
      <c r="O11" s="104">
        <v>3507.1559999999999</v>
      </c>
      <c r="P11" s="104">
        <v>2988.7055</v>
      </c>
      <c r="Q11" s="104">
        <v>3244.9119999999998</v>
      </c>
      <c r="R11" s="104">
        <v>3807.7395000000001</v>
      </c>
      <c r="S11" s="104">
        <v>4885.6989999999996</v>
      </c>
      <c r="T11" s="104">
        <v>3864.9315000000001</v>
      </c>
      <c r="U11" s="104">
        <v>3693.0194999999999</v>
      </c>
      <c r="V11" s="104">
        <v>4106.0649999999996</v>
      </c>
      <c r="W11" s="104">
        <v>5330.1184999999996</v>
      </c>
      <c r="X11" s="106">
        <v>5260.5370000000003</v>
      </c>
    </row>
    <row r="12" spans="1:24" s="127" customFormat="1" x14ac:dyDescent="0.3">
      <c r="A12" s="107" t="s">
        <v>42</v>
      </c>
      <c r="B12" s="108">
        <v>10003.494000000001</v>
      </c>
      <c r="C12" s="108">
        <v>10562.8645</v>
      </c>
      <c r="D12" s="108">
        <v>13484.941999999999</v>
      </c>
      <c r="E12" s="108">
        <v>15161.166999999999</v>
      </c>
      <c r="F12" s="108">
        <v>18102.3645</v>
      </c>
      <c r="G12" s="108">
        <v>20478.921999999999</v>
      </c>
      <c r="H12" s="108">
        <v>21944.9905</v>
      </c>
      <c r="I12" s="108">
        <v>27377.028999999999</v>
      </c>
      <c r="J12" s="108">
        <v>27588.863499999999</v>
      </c>
      <c r="K12" s="108">
        <v>31810.406999999999</v>
      </c>
      <c r="L12" s="108">
        <v>41756.777499999997</v>
      </c>
      <c r="M12" s="108">
        <v>53114.152499999997</v>
      </c>
      <c r="N12" s="108">
        <v>56008.258500000004</v>
      </c>
      <c r="O12" s="108">
        <v>52803.4375</v>
      </c>
      <c r="P12" s="108">
        <v>46748.099499999997</v>
      </c>
      <c r="Q12" s="108">
        <v>43524.565999999999</v>
      </c>
      <c r="R12" s="108">
        <v>45478.0965</v>
      </c>
      <c r="S12" s="108">
        <v>49757.506500000003</v>
      </c>
      <c r="T12" s="108">
        <v>54296.434500000003</v>
      </c>
      <c r="U12" s="108">
        <v>61267.731</v>
      </c>
      <c r="V12" s="108">
        <v>61480.550499999998</v>
      </c>
      <c r="W12" s="108">
        <v>64038.531499999997</v>
      </c>
      <c r="X12" s="109">
        <v>67035.994999999995</v>
      </c>
    </row>
    <row r="13" spans="1:24" x14ac:dyDescent="0.3">
      <c r="A13" s="97" t="s">
        <v>119</v>
      </c>
      <c r="B13" s="110"/>
      <c r="C13" s="110"/>
      <c r="D13" s="110"/>
      <c r="E13" s="110"/>
      <c r="F13" s="110"/>
      <c r="G13" s="110"/>
      <c r="H13" s="110"/>
      <c r="I13" s="110"/>
      <c r="J13" s="110"/>
      <c r="K13" s="110"/>
      <c r="L13" s="110"/>
      <c r="M13" s="110"/>
      <c r="N13" s="110"/>
      <c r="O13" s="110"/>
      <c r="P13" s="110"/>
      <c r="Q13" s="110"/>
      <c r="R13" s="110"/>
      <c r="S13" s="110"/>
      <c r="T13" s="110"/>
      <c r="U13" s="111"/>
      <c r="V13" s="111"/>
      <c r="W13" s="111"/>
      <c r="X13" s="112"/>
    </row>
    <row r="14" spans="1:24" x14ac:dyDescent="0.3">
      <c r="A14" s="103" t="s">
        <v>37</v>
      </c>
      <c r="B14" s="104">
        <v>1565.9939999999999</v>
      </c>
      <c r="C14" s="104">
        <v>1742.665</v>
      </c>
      <c r="D14" s="104">
        <v>1643.9335000000001</v>
      </c>
      <c r="E14" s="104">
        <v>1805.127</v>
      </c>
      <c r="F14" s="104">
        <v>1530.1885</v>
      </c>
      <c r="G14" s="104">
        <v>1932.0409999999999</v>
      </c>
      <c r="H14" s="104">
        <v>2544.2159999999999</v>
      </c>
      <c r="I14" s="104">
        <v>2272.1345000000001</v>
      </c>
      <c r="J14" s="104">
        <v>2438.4625000000001</v>
      </c>
      <c r="K14" s="104">
        <v>2677.4270000000001</v>
      </c>
      <c r="L14" s="104">
        <v>3261.1405</v>
      </c>
      <c r="M14" s="104">
        <v>2840.39</v>
      </c>
      <c r="N14" s="104">
        <v>2638.3335000000002</v>
      </c>
      <c r="O14" s="104">
        <v>2496.9865</v>
      </c>
      <c r="P14" s="113">
        <v>2340.3705</v>
      </c>
      <c r="Q14" s="104">
        <v>2998.1725000000001</v>
      </c>
      <c r="R14" s="104">
        <v>3322.4504999999999</v>
      </c>
      <c r="S14" s="104">
        <v>3698.8220000000001</v>
      </c>
      <c r="T14" s="104">
        <v>3277.2849999999999</v>
      </c>
      <c r="U14" s="104">
        <v>3217.2739999999999</v>
      </c>
      <c r="V14" s="104">
        <v>3322.5659999999998</v>
      </c>
      <c r="W14" s="104">
        <v>4422.6345000000001</v>
      </c>
      <c r="X14" s="106">
        <v>5170.5675000000001</v>
      </c>
    </row>
    <row r="15" spans="1:24" x14ac:dyDescent="0.3">
      <c r="A15" s="103" t="s">
        <v>48</v>
      </c>
      <c r="B15" s="104">
        <v>428.59249999999997</v>
      </c>
      <c r="C15" s="104">
        <v>457.56700000000001</v>
      </c>
      <c r="D15" s="104">
        <v>471.41950000000003</v>
      </c>
      <c r="E15" s="104">
        <v>513.91150000000005</v>
      </c>
      <c r="F15" s="104">
        <v>607.20299999999997</v>
      </c>
      <c r="G15" s="104">
        <v>750.22299999999996</v>
      </c>
      <c r="H15" s="104">
        <v>975.37099999999998</v>
      </c>
      <c r="I15" s="104">
        <v>884.35649999999998</v>
      </c>
      <c r="J15" s="104">
        <v>739.68100000000004</v>
      </c>
      <c r="K15" s="104">
        <v>857.98699999999997</v>
      </c>
      <c r="L15" s="104">
        <v>1085.598</v>
      </c>
      <c r="M15" s="104">
        <v>962.98099999999999</v>
      </c>
      <c r="N15" s="104">
        <v>510.73500000000001</v>
      </c>
      <c r="O15" s="104">
        <v>597.93550000000005</v>
      </c>
      <c r="P15" s="113">
        <v>858.43499999999995</v>
      </c>
      <c r="Q15" s="104">
        <v>790.28800000000001</v>
      </c>
      <c r="R15" s="104">
        <v>889.62850000000003</v>
      </c>
      <c r="S15" s="104">
        <v>830.31349999999998</v>
      </c>
      <c r="T15" s="104">
        <v>863.11800000000005</v>
      </c>
      <c r="U15" s="104">
        <v>938.86699999999996</v>
      </c>
      <c r="V15" s="104">
        <v>1074.5409999999999</v>
      </c>
      <c r="W15" s="104">
        <v>1229.239</v>
      </c>
      <c r="X15" s="106">
        <v>1361.5239999999999</v>
      </c>
    </row>
    <row r="16" spans="1:24" x14ac:dyDescent="0.3">
      <c r="A16" s="103" t="s">
        <v>50</v>
      </c>
      <c r="B16" s="104">
        <v>119.551</v>
      </c>
      <c r="C16" s="104">
        <v>72.396500000000003</v>
      </c>
      <c r="D16" s="104">
        <v>76.454499999999996</v>
      </c>
      <c r="E16" s="104">
        <v>97.786000000000001</v>
      </c>
      <c r="F16" s="104">
        <v>127.173</v>
      </c>
      <c r="G16" s="104">
        <v>137.154</v>
      </c>
      <c r="H16" s="104">
        <v>115.6985</v>
      </c>
      <c r="I16" s="104">
        <v>144.101</v>
      </c>
      <c r="J16" s="104">
        <v>146.78100000000001</v>
      </c>
      <c r="K16" s="104">
        <v>131.1455</v>
      </c>
      <c r="L16" s="104">
        <v>206.6865</v>
      </c>
      <c r="M16" s="104">
        <v>164.9135</v>
      </c>
      <c r="N16" s="104">
        <v>168.72</v>
      </c>
      <c r="O16" s="104">
        <v>171.97300000000001</v>
      </c>
      <c r="P16" s="113">
        <v>170.99100000000001</v>
      </c>
      <c r="Q16" s="104">
        <v>173.7295</v>
      </c>
      <c r="R16" s="104">
        <v>143.3595</v>
      </c>
      <c r="S16" s="104">
        <v>117.34099999999999</v>
      </c>
      <c r="T16" s="104">
        <v>159.6215</v>
      </c>
      <c r="U16" s="104">
        <v>180.5325</v>
      </c>
      <c r="V16" s="104">
        <v>147.5</v>
      </c>
      <c r="W16" s="104">
        <v>27.713000000000001</v>
      </c>
      <c r="X16" s="106">
        <v>30.521999999999998</v>
      </c>
    </row>
    <row r="17" spans="1:24" x14ac:dyDescent="0.3">
      <c r="A17" s="115" t="s">
        <v>41</v>
      </c>
      <c r="B17" s="104">
        <v>3983.3454999999999</v>
      </c>
      <c r="C17" s="104">
        <v>4146.0540000000001</v>
      </c>
      <c r="D17" s="104">
        <v>4441.3649999999998</v>
      </c>
      <c r="E17" s="104">
        <v>4072.4504999999999</v>
      </c>
      <c r="F17" s="104">
        <v>4358.6054999999997</v>
      </c>
      <c r="G17" s="104">
        <v>4550.2844999999998</v>
      </c>
      <c r="H17" s="104">
        <v>5006.5029999999997</v>
      </c>
      <c r="I17" s="104">
        <v>4762.4369999999999</v>
      </c>
      <c r="J17" s="104">
        <v>4294.4250000000002</v>
      </c>
      <c r="K17" s="104">
        <v>4476.3720000000003</v>
      </c>
      <c r="L17" s="104">
        <v>4851.4544999999998</v>
      </c>
      <c r="M17" s="104">
        <v>4750.5079999999998</v>
      </c>
      <c r="N17" s="104">
        <v>3922.221</v>
      </c>
      <c r="O17" s="104">
        <v>3999.4625000000001</v>
      </c>
      <c r="P17" s="113">
        <v>4372.1244999999999</v>
      </c>
      <c r="Q17" s="104">
        <v>4137.0285000000003</v>
      </c>
      <c r="R17" s="104">
        <v>4255.4134999999997</v>
      </c>
      <c r="S17" s="104">
        <v>4127.3339999999998</v>
      </c>
      <c r="T17" s="104">
        <v>4507.5664999999999</v>
      </c>
      <c r="U17" s="104">
        <v>4738.0889999999999</v>
      </c>
      <c r="V17" s="104">
        <v>5686.2610000000004</v>
      </c>
      <c r="W17" s="104">
        <v>6605.13</v>
      </c>
      <c r="X17" s="106">
        <v>6652.5320000000002</v>
      </c>
    </row>
    <row r="18" spans="1:24" x14ac:dyDescent="0.3">
      <c r="A18" s="103" t="s">
        <v>35</v>
      </c>
      <c r="B18" s="104">
        <v>2794.31</v>
      </c>
      <c r="C18" s="104">
        <v>2609.2710000000002</v>
      </c>
      <c r="D18" s="104">
        <v>2852.9279999999999</v>
      </c>
      <c r="E18" s="104">
        <v>3199.2215000000001</v>
      </c>
      <c r="F18" s="104">
        <v>3079.1390000000001</v>
      </c>
      <c r="G18" s="104">
        <v>3357.3105</v>
      </c>
      <c r="H18" s="104">
        <v>3789.9555</v>
      </c>
      <c r="I18" s="104">
        <v>2695.1714999999999</v>
      </c>
      <c r="J18" s="104">
        <v>3184.3024999999998</v>
      </c>
      <c r="K18" s="104">
        <v>4047.64</v>
      </c>
      <c r="L18" s="104">
        <v>4235.152</v>
      </c>
      <c r="M18" s="104">
        <v>4210.9939999999997</v>
      </c>
      <c r="N18" s="104">
        <v>3782.0165000000002</v>
      </c>
      <c r="O18" s="104">
        <v>3621.6815000000001</v>
      </c>
      <c r="P18" s="113">
        <v>3646.5825</v>
      </c>
      <c r="Q18" s="104">
        <v>4107.4155000000001</v>
      </c>
      <c r="R18" s="104">
        <v>5357.2790000000005</v>
      </c>
      <c r="S18" s="104">
        <v>6242.4539999999997</v>
      </c>
      <c r="T18" s="104">
        <v>5920.7945</v>
      </c>
      <c r="U18" s="104">
        <v>6384.6445000000003</v>
      </c>
      <c r="V18" s="104">
        <v>6921.3254999999999</v>
      </c>
      <c r="W18" s="104">
        <v>6551.74</v>
      </c>
      <c r="X18" s="106">
        <v>6719.7195000000002</v>
      </c>
    </row>
    <row r="19" spans="1:24" x14ac:dyDescent="0.3">
      <c r="A19" s="103" t="s">
        <v>39</v>
      </c>
      <c r="B19" s="104">
        <v>3188.835</v>
      </c>
      <c r="C19" s="104">
        <v>3262.5740000000001</v>
      </c>
      <c r="D19" s="104">
        <v>2891.0124999999998</v>
      </c>
      <c r="E19" s="104">
        <v>2994.2150000000001</v>
      </c>
      <c r="F19" s="104">
        <v>3282.5715</v>
      </c>
      <c r="G19" s="104">
        <v>3652.0349999999999</v>
      </c>
      <c r="H19" s="104">
        <v>4195.5060000000003</v>
      </c>
      <c r="I19" s="104">
        <v>3890.1129999999998</v>
      </c>
      <c r="J19" s="104">
        <v>3440.96</v>
      </c>
      <c r="K19" s="104">
        <v>4077.6975000000002</v>
      </c>
      <c r="L19" s="104">
        <v>4276.4745000000003</v>
      </c>
      <c r="M19" s="104">
        <v>3577.5450000000001</v>
      </c>
      <c r="N19" s="104">
        <v>2511.3074999999999</v>
      </c>
      <c r="O19" s="104">
        <v>1994.9034999999999</v>
      </c>
      <c r="P19" s="113">
        <v>2650.1779999999999</v>
      </c>
      <c r="Q19" s="104">
        <v>3158.7764999999999</v>
      </c>
      <c r="R19" s="104">
        <v>3459.5155</v>
      </c>
      <c r="S19" s="104">
        <v>4071.8744999999999</v>
      </c>
      <c r="T19" s="104">
        <v>4409.7275</v>
      </c>
      <c r="U19" s="104">
        <v>4510.6239999999998</v>
      </c>
      <c r="V19" s="104">
        <v>5467.8305</v>
      </c>
      <c r="W19" s="104">
        <v>6808.2659999999996</v>
      </c>
      <c r="X19" s="106">
        <v>8051.5929999999998</v>
      </c>
    </row>
    <row r="20" spans="1:24" x14ac:dyDescent="0.3">
      <c r="A20" s="103" t="s">
        <v>43</v>
      </c>
      <c r="B20" s="104">
        <v>789.43650000000002</v>
      </c>
      <c r="C20" s="104">
        <v>1006.283</v>
      </c>
      <c r="D20" s="104">
        <v>1036.0139999999999</v>
      </c>
      <c r="E20" s="104">
        <v>479.85</v>
      </c>
      <c r="F20" s="104">
        <v>163.15450000000001</v>
      </c>
      <c r="G20" s="104">
        <v>227.1275</v>
      </c>
      <c r="H20" s="104">
        <v>649.83199999999999</v>
      </c>
      <c r="I20" s="104">
        <v>497.38350000000003</v>
      </c>
      <c r="J20" s="104">
        <v>680.24149999999997</v>
      </c>
      <c r="K20" s="104">
        <v>918.31449999999995</v>
      </c>
      <c r="L20" s="104">
        <v>1409.527</v>
      </c>
      <c r="M20" s="104">
        <v>2250.4929999999999</v>
      </c>
      <c r="N20" s="104">
        <v>1896.7460000000001</v>
      </c>
      <c r="O20" s="104">
        <v>2020.2380000000001</v>
      </c>
      <c r="P20" s="113">
        <v>1947.972</v>
      </c>
      <c r="Q20" s="104">
        <v>2053.732</v>
      </c>
      <c r="R20" s="104">
        <v>2063.5569999999998</v>
      </c>
      <c r="S20" s="104">
        <v>2368.39</v>
      </c>
      <c r="T20" s="104">
        <v>2566.7444999999998</v>
      </c>
      <c r="U20" s="104">
        <v>2822.6680000000001</v>
      </c>
      <c r="V20" s="104">
        <v>3074.3609999999999</v>
      </c>
      <c r="W20" s="104">
        <v>3275.3989999999999</v>
      </c>
      <c r="X20" s="106">
        <v>3881.8130000000001</v>
      </c>
    </row>
    <row r="21" spans="1:24" x14ac:dyDescent="0.3">
      <c r="A21" s="103" t="s">
        <v>150</v>
      </c>
      <c r="B21" s="104">
        <v>0</v>
      </c>
      <c r="C21" s="104">
        <v>0</v>
      </c>
      <c r="D21" s="104">
        <v>0</v>
      </c>
      <c r="E21" s="104">
        <v>0</v>
      </c>
      <c r="F21" s="104">
        <v>0</v>
      </c>
      <c r="G21" s="104">
        <v>0</v>
      </c>
      <c r="H21" s="104">
        <v>0</v>
      </c>
      <c r="I21" s="104">
        <v>0</v>
      </c>
      <c r="J21" s="104">
        <v>0</v>
      </c>
      <c r="K21" s="104">
        <v>0</v>
      </c>
      <c r="L21" s="104">
        <v>0</v>
      </c>
      <c r="M21" s="104">
        <v>0</v>
      </c>
      <c r="N21" s="104">
        <v>0</v>
      </c>
      <c r="O21" s="104">
        <v>0</v>
      </c>
      <c r="P21" s="113">
        <v>0</v>
      </c>
      <c r="Q21" s="104">
        <v>0</v>
      </c>
      <c r="R21" s="104">
        <v>0</v>
      </c>
      <c r="S21" s="104">
        <v>0</v>
      </c>
      <c r="T21" s="104">
        <v>0</v>
      </c>
      <c r="U21" s="104">
        <v>0</v>
      </c>
      <c r="V21" s="104">
        <v>0</v>
      </c>
      <c r="W21" s="104">
        <v>175.17150000000001</v>
      </c>
      <c r="X21" s="106">
        <v>634.90099999999995</v>
      </c>
    </row>
    <row r="22" spans="1:24" x14ac:dyDescent="0.3">
      <c r="A22" s="103" t="s">
        <v>44</v>
      </c>
      <c r="B22" s="104">
        <v>59.594999999999999</v>
      </c>
      <c r="C22" s="104">
        <v>61.539499999999997</v>
      </c>
      <c r="D22" s="104">
        <v>70.497</v>
      </c>
      <c r="E22" s="104">
        <v>383.12200000000001</v>
      </c>
      <c r="F22" s="104">
        <v>1285.2619999999999</v>
      </c>
      <c r="G22" s="104">
        <v>2859.05</v>
      </c>
      <c r="H22" s="104">
        <v>1635.8475000000001</v>
      </c>
      <c r="I22" s="104">
        <v>892.72199999999998</v>
      </c>
      <c r="J22" s="104">
        <v>150.35499999999999</v>
      </c>
      <c r="K22" s="104">
        <v>823.12549999999999</v>
      </c>
      <c r="L22" s="104">
        <v>971.98850000000004</v>
      </c>
      <c r="M22" s="104">
        <v>855.79449999999997</v>
      </c>
      <c r="N22" s="104">
        <v>768.61099999999999</v>
      </c>
      <c r="O22" s="104">
        <v>663.48900000000003</v>
      </c>
      <c r="P22" s="113">
        <v>632.88149999999996</v>
      </c>
      <c r="Q22" s="104">
        <v>822.476</v>
      </c>
      <c r="R22" s="104">
        <v>456.14249999999998</v>
      </c>
      <c r="S22" s="104">
        <v>412.15449999999998</v>
      </c>
      <c r="T22" s="104">
        <v>755.274</v>
      </c>
      <c r="U22" s="104">
        <v>1283.9295</v>
      </c>
      <c r="V22" s="104">
        <v>1312.527</v>
      </c>
      <c r="W22" s="104">
        <v>1361.4815000000001</v>
      </c>
      <c r="X22" s="106">
        <v>1233.9865</v>
      </c>
    </row>
    <row r="23" spans="1:24" x14ac:dyDescent="0.3">
      <c r="A23" s="115" t="s">
        <v>46</v>
      </c>
      <c r="B23" s="104">
        <v>1846.3264999999999</v>
      </c>
      <c r="C23" s="104">
        <v>1791.511</v>
      </c>
      <c r="D23" s="104">
        <v>1854.6020000000001</v>
      </c>
      <c r="E23" s="104">
        <v>2355.0365000000002</v>
      </c>
      <c r="F23" s="104">
        <v>2584.4569999999999</v>
      </c>
      <c r="G23" s="104">
        <v>2586.3739999999998</v>
      </c>
      <c r="H23" s="104">
        <v>2331.2824999999998</v>
      </c>
      <c r="I23" s="104">
        <v>2528.8649999999998</v>
      </c>
      <c r="J23" s="104">
        <v>2319.8955000000001</v>
      </c>
      <c r="K23" s="104">
        <v>2854.9749999999999</v>
      </c>
      <c r="L23" s="104">
        <v>2471.1795000000002</v>
      </c>
      <c r="M23" s="104">
        <v>2088.127</v>
      </c>
      <c r="N23" s="113">
        <v>1710.8240000000001</v>
      </c>
      <c r="O23" s="113">
        <v>1555.2684999999999</v>
      </c>
      <c r="P23" s="113">
        <v>1388.8554999999999</v>
      </c>
      <c r="Q23" s="113">
        <v>1844.155</v>
      </c>
      <c r="R23" s="113">
        <v>1810.2660000000001</v>
      </c>
      <c r="S23" s="113">
        <v>1992.077</v>
      </c>
      <c r="T23" s="113">
        <v>2503.8609999999999</v>
      </c>
      <c r="U23" s="104">
        <v>3127.8125</v>
      </c>
      <c r="V23" s="104">
        <v>3158.172</v>
      </c>
      <c r="W23" s="104">
        <v>3465.0309999999999</v>
      </c>
      <c r="X23" s="106">
        <v>4402.0829999999996</v>
      </c>
    </row>
    <row r="24" spans="1:24" s="121" customFormat="1" x14ac:dyDescent="0.3">
      <c r="A24" s="107" t="s">
        <v>52</v>
      </c>
      <c r="B24" s="108">
        <v>14775.986000000001</v>
      </c>
      <c r="C24" s="108">
        <v>15149.861000000001</v>
      </c>
      <c r="D24" s="108">
        <v>15338.226000000001</v>
      </c>
      <c r="E24" s="108">
        <v>15900.72</v>
      </c>
      <c r="F24" s="108">
        <v>17017.754000000001</v>
      </c>
      <c r="G24" s="108">
        <v>20051.5995</v>
      </c>
      <c r="H24" s="108">
        <v>21244.212</v>
      </c>
      <c r="I24" s="108">
        <v>18567.284</v>
      </c>
      <c r="J24" s="108">
        <v>17395.103999999999</v>
      </c>
      <c r="K24" s="108">
        <v>20864.684000000001</v>
      </c>
      <c r="L24" s="108">
        <v>22769.201000000001</v>
      </c>
      <c r="M24" s="108">
        <v>21701.745999999999</v>
      </c>
      <c r="N24" s="108">
        <v>17909.514500000001</v>
      </c>
      <c r="O24" s="108">
        <v>17121.937999999998</v>
      </c>
      <c r="P24" s="108">
        <v>18008.390500000001</v>
      </c>
      <c r="Q24" s="108">
        <v>20085.773499999999</v>
      </c>
      <c r="R24" s="108">
        <v>21757.612000000001</v>
      </c>
      <c r="S24" s="108">
        <v>23860.7605</v>
      </c>
      <c r="T24" s="108">
        <v>24963.9925</v>
      </c>
      <c r="U24" s="108">
        <v>27204.440999999999</v>
      </c>
      <c r="V24" s="108">
        <v>30165.083999999999</v>
      </c>
      <c r="W24" s="108">
        <v>33921.805500000002</v>
      </c>
      <c r="X24" s="109">
        <v>38139.241499999996</v>
      </c>
    </row>
    <row r="25" spans="1:24" x14ac:dyDescent="0.3">
      <c r="A25" s="97" t="s">
        <v>120</v>
      </c>
      <c r="B25" s="118"/>
      <c r="C25" s="118"/>
      <c r="D25" s="118"/>
      <c r="E25" s="118"/>
      <c r="F25" s="118"/>
      <c r="G25" s="118"/>
      <c r="H25" s="118"/>
      <c r="I25" s="118"/>
      <c r="J25" s="118"/>
      <c r="K25" s="118"/>
      <c r="L25" s="118"/>
      <c r="M25" s="118"/>
      <c r="N25" s="118"/>
      <c r="O25" s="118"/>
      <c r="P25" s="118"/>
      <c r="Q25" s="118"/>
      <c r="R25" s="118"/>
      <c r="S25" s="118"/>
      <c r="T25" s="118"/>
      <c r="U25" s="118"/>
      <c r="V25" s="118"/>
      <c r="W25" s="118"/>
      <c r="X25" s="119"/>
    </row>
    <row r="26" spans="1:24" x14ac:dyDescent="0.3">
      <c r="A26" s="103" t="s">
        <v>151</v>
      </c>
      <c r="B26" s="104">
        <v>275.56599999999997</v>
      </c>
      <c r="C26" s="104">
        <v>35.329500000000003</v>
      </c>
      <c r="D26" s="104">
        <v>33.475999999999999</v>
      </c>
      <c r="E26" s="104">
        <v>25.434000000000001</v>
      </c>
      <c r="F26" s="104">
        <v>40.265000000000001</v>
      </c>
      <c r="G26" s="104">
        <v>615.93100000000004</v>
      </c>
      <c r="H26" s="104">
        <v>1606.7149999999999</v>
      </c>
      <c r="I26" s="104">
        <v>4202.5514999999996</v>
      </c>
      <c r="J26" s="104">
        <v>2145.2894999999999</v>
      </c>
      <c r="K26" s="104">
        <v>1862.1224999999999</v>
      </c>
      <c r="L26" s="104">
        <v>2243.2809999999999</v>
      </c>
      <c r="M26" s="104">
        <v>2178.1804999999999</v>
      </c>
      <c r="N26" s="104">
        <v>2142.5765000000001</v>
      </c>
      <c r="O26" s="104">
        <v>2180.1895</v>
      </c>
      <c r="P26" s="104">
        <v>2007.68</v>
      </c>
      <c r="Q26" s="104">
        <v>2099.5245</v>
      </c>
      <c r="R26" s="104">
        <v>2099.6354999999999</v>
      </c>
      <c r="S26" s="104">
        <v>2150.0704999999998</v>
      </c>
      <c r="T26" s="104">
        <v>2231.2325000000001</v>
      </c>
      <c r="U26" s="104">
        <v>2073.8620000000001</v>
      </c>
      <c r="V26" s="104">
        <v>1879.5895</v>
      </c>
      <c r="W26" s="104">
        <v>1891.2155</v>
      </c>
      <c r="X26" s="106">
        <v>2072.9225000000001</v>
      </c>
    </row>
    <row r="27" spans="1:24" x14ac:dyDescent="0.3">
      <c r="A27" s="103" t="s">
        <v>152</v>
      </c>
      <c r="B27" s="104">
        <v>0</v>
      </c>
      <c r="C27" s="104">
        <v>0</v>
      </c>
      <c r="D27" s="104">
        <v>0</v>
      </c>
      <c r="E27" s="104">
        <v>0</v>
      </c>
      <c r="F27" s="104">
        <v>0</v>
      </c>
      <c r="G27" s="104">
        <v>0</v>
      </c>
      <c r="H27" s="104">
        <v>0</v>
      </c>
      <c r="I27" s="104">
        <v>0</v>
      </c>
      <c r="J27" s="104">
        <v>6.9000000000000006E-2</v>
      </c>
      <c r="K27" s="104">
        <v>1.502</v>
      </c>
      <c r="L27" s="104">
        <v>2.2374999999999998</v>
      </c>
      <c r="M27" s="104">
        <v>2.1835</v>
      </c>
      <c r="N27" s="104">
        <v>1.7430000000000001</v>
      </c>
      <c r="O27" s="104">
        <v>2.2414999999999998</v>
      </c>
      <c r="P27" s="104">
        <v>1.3115000000000001</v>
      </c>
      <c r="Q27" s="104">
        <v>0.86499999999999999</v>
      </c>
      <c r="R27" s="104">
        <v>0.88649999999999995</v>
      </c>
      <c r="S27" s="104">
        <v>1.5894999999999999</v>
      </c>
      <c r="T27" s="104">
        <v>1.054</v>
      </c>
      <c r="U27" s="104">
        <v>1.0165</v>
      </c>
      <c r="V27" s="104">
        <v>0.92749999999999999</v>
      </c>
      <c r="W27" s="104">
        <v>0.96</v>
      </c>
      <c r="X27" s="106">
        <v>0.94799999999999995</v>
      </c>
    </row>
    <row r="28" spans="1:24" x14ac:dyDescent="0.3">
      <c r="A28" s="103" t="s">
        <v>153</v>
      </c>
      <c r="B28" s="104">
        <v>1950.4804999999999</v>
      </c>
      <c r="C28" s="104">
        <v>1936.9005</v>
      </c>
      <c r="D28" s="104">
        <v>1985.0235</v>
      </c>
      <c r="E28" s="104">
        <v>2708.48</v>
      </c>
      <c r="F28" s="104">
        <v>3355.1435000000001</v>
      </c>
      <c r="G28" s="104">
        <v>2441.7150000000001</v>
      </c>
      <c r="H28" s="104">
        <v>2459.8035</v>
      </c>
      <c r="I28" s="104">
        <v>2466.194</v>
      </c>
      <c r="J28" s="104">
        <v>2304.3164999999999</v>
      </c>
      <c r="K28" s="104">
        <v>2433.6585</v>
      </c>
      <c r="L28" s="104">
        <v>2546.0100000000002</v>
      </c>
      <c r="M28" s="104">
        <v>2454.096</v>
      </c>
      <c r="N28" s="104">
        <v>2336.1194999999998</v>
      </c>
      <c r="O28" s="104">
        <v>2218.8960000000002</v>
      </c>
      <c r="P28" s="104">
        <v>2115.241</v>
      </c>
      <c r="Q28" s="104">
        <v>1929.3130000000001</v>
      </c>
      <c r="R28" s="104">
        <v>2199.15</v>
      </c>
      <c r="S28" s="104">
        <v>2210.1909999999998</v>
      </c>
      <c r="T28" s="104">
        <v>2079.5509999999999</v>
      </c>
      <c r="U28" s="104">
        <v>2108.9380000000001</v>
      </c>
      <c r="V28" s="104">
        <v>2158.3029999999999</v>
      </c>
      <c r="W28" s="104">
        <v>2293.5435000000002</v>
      </c>
      <c r="X28" s="106">
        <v>2287.4349999999999</v>
      </c>
    </row>
    <row r="29" spans="1:24" x14ac:dyDescent="0.3">
      <c r="A29" s="103" t="s">
        <v>154</v>
      </c>
      <c r="B29" s="104">
        <v>24.252500000000001</v>
      </c>
      <c r="C29" s="104">
        <v>27.36</v>
      </c>
      <c r="D29" s="104">
        <v>30.038499999999999</v>
      </c>
      <c r="E29" s="104">
        <v>33.579500000000003</v>
      </c>
      <c r="F29" s="104">
        <v>45.213000000000001</v>
      </c>
      <c r="G29" s="104">
        <v>50.651000000000003</v>
      </c>
      <c r="H29" s="104">
        <v>53.359499999999997</v>
      </c>
      <c r="I29" s="104">
        <v>54.116</v>
      </c>
      <c r="J29" s="104">
        <v>39.491500000000002</v>
      </c>
      <c r="K29" s="104">
        <v>37.085500000000003</v>
      </c>
      <c r="L29" s="104">
        <v>39.810499999999998</v>
      </c>
      <c r="M29" s="104">
        <v>40.316000000000003</v>
      </c>
      <c r="N29" s="104">
        <v>41.697499999999998</v>
      </c>
      <c r="O29" s="104">
        <v>66.102500000000006</v>
      </c>
      <c r="P29" s="104">
        <v>150.32300000000001</v>
      </c>
      <c r="Q29" s="104">
        <v>164.2835</v>
      </c>
      <c r="R29" s="104">
        <v>169.89150000000001</v>
      </c>
      <c r="S29" s="104">
        <v>166.928</v>
      </c>
      <c r="T29" s="104">
        <v>122.69199999999999</v>
      </c>
      <c r="U29" s="104">
        <v>113.221</v>
      </c>
      <c r="V29" s="104">
        <v>114.0115</v>
      </c>
      <c r="W29" s="104">
        <v>108.03700000000001</v>
      </c>
      <c r="X29" s="106">
        <v>113.60899999999999</v>
      </c>
    </row>
    <row r="30" spans="1:24" x14ac:dyDescent="0.3">
      <c r="A30" s="103" t="s">
        <v>155</v>
      </c>
      <c r="B30" s="104">
        <v>1201.1224999999999</v>
      </c>
      <c r="C30" s="104">
        <v>1185.7895000000001</v>
      </c>
      <c r="D30" s="104">
        <v>1173.325</v>
      </c>
      <c r="E30" s="104">
        <v>1219.9224999999999</v>
      </c>
      <c r="F30" s="104">
        <v>1474.9684999999999</v>
      </c>
      <c r="G30" s="104">
        <v>1817.499</v>
      </c>
      <c r="H30" s="104">
        <v>1659.8030000000001</v>
      </c>
      <c r="I30" s="104">
        <v>1384.4670000000001</v>
      </c>
      <c r="J30" s="104">
        <v>1352.58</v>
      </c>
      <c r="K30" s="104">
        <v>1401.4455</v>
      </c>
      <c r="L30" s="104">
        <v>1373.4594999999999</v>
      </c>
      <c r="M30" s="104">
        <v>1233.0395000000001</v>
      </c>
      <c r="N30" s="104">
        <v>1306.4295</v>
      </c>
      <c r="O30" s="104">
        <v>1237.4055000000001</v>
      </c>
      <c r="P30" s="104">
        <v>1121.5754999999999</v>
      </c>
      <c r="Q30" s="104">
        <v>1054.9770000000001</v>
      </c>
      <c r="R30" s="104">
        <v>1020.866</v>
      </c>
      <c r="S30" s="104">
        <v>1127.165</v>
      </c>
      <c r="T30" s="104">
        <v>1191.5840000000001</v>
      </c>
      <c r="U30" s="104">
        <v>1300.6565000000001</v>
      </c>
      <c r="V30" s="104">
        <v>1133.575</v>
      </c>
      <c r="W30" s="104">
        <v>1263.7194999999999</v>
      </c>
      <c r="X30" s="106">
        <v>1315.461</v>
      </c>
    </row>
    <row r="31" spans="1:24" x14ac:dyDescent="0.3">
      <c r="A31" s="107" t="s">
        <v>85</v>
      </c>
      <c r="B31" s="108">
        <v>3451.4214999999999</v>
      </c>
      <c r="C31" s="108">
        <v>3185.3795</v>
      </c>
      <c r="D31" s="108">
        <v>3221.8629999999998</v>
      </c>
      <c r="E31" s="108">
        <v>3987.4160000000002</v>
      </c>
      <c r="F31" s="108">
        <v>4915.59</v>
      </c>
      <c r="G31" s="108">
        <v>4925.7960000000003</v>
      </c>
      <c r="H31" s="108">
        <v>5779.6809999999996</v>
      </c>
      <c r="I31" s="108">
        <v>8107.3284999999996</v>
      </c>
      <c r="J31" s="108">
        <v>5841.7465000000002</v>
      </c>
      <c r="K31" s="108">
        <v>5735.8140000000003</v>
      </c>
      <c r="L31" s="108">
        <v>6204.7984999999999</v>
      </c>
      <c r="M31" s="108">
        <v>5907.8154999999997</v>
      </c>
      <c r="N31" s="108">
        <v>5828.5659999999998</v>
      </c>
      <c r="O31" s="108">
        <v>5704.835</v>
      </c>
      <c r="P31" s="108">
        <v>5396.1310000000003</v>
      </c>
      <c r="Q31" s="108">
        <v>5248.9629999999997</v>
      </c>
      <c r="R31" s="108">
        <v>5490.4295000000002</v>
      </c>
      <c r="S31" s="108">
        <v>5655.9440000000004</v>
      </c>
      <c r="T31" s="108">
        <v>5626.1135000000004</v>
      </c>
      <c r="U31" s="108">
        <v>5597.6940000000004</v>
      </c>
      <c r="V31" s="108">
        <v>5286.4065000000001</v>
      </c>
      <c r="W31" s="108">
        <v>5557.4754999999996</v>
      </c>
      <c r="X31" s="109">
        <v>5790.3755000000001</v>
      </c>
    </row>
    <row r="32" spans="1:24" x14ac:dyDescent="0.3">
      <c r="A32" s="97" t="s">
        <v>121</v>
      </c>
      <c r="B32" s="118"/>
      <c r="C32" s="118"/>
      <c r="D32" s="118"/>
      <c r="E32" s="118"/>
      <c r="F32" s="118"/>
      <c r="G32" s="118"/>
      <c r="H32" s="118"/>
      <c r="I32" s="118"/>
      <c r="J32" s="118"/>
      <c r="K32" s="118"/>
      <c r="L32" s="118"/>
      <c r="M32" s="118"/>
      <c r="N32" s="118"/>
      <c r="O32" s="118"/>
      <c r="P32" s="118"/>
      <c r="Q32" s="118"/>
      <c r="R32" s="118"/>
      <c r="S32" s="118"/>
      <c r="T32" s="118"/>
      <c r="U32" s="118"/>
      <c r="V32" s="118"/>
      <c r="W32" s="118"/>
      <c r="X32" s="119"/>
    </row>
    <row r="33" spans="1:24" x14ac:dyDescent="0.3">
      <c r="A33" s="115" t="s">
        <v>77</v>
      </c>
      <c r="B33" s="104">
        <v>360.67599999999999</v>
      </c>
      <c r="C33" s="104">
        <v>352.7115</v>
      </c>
      <c r="D33" s="104">
        <v>365.75850000000003</v>
      </c>
      <c r="E33" s="104">
        <v>355.41399999999999</v>
      </c>
      <c r="F33" s="104">
        <v>433.08249999999998</v>
      </c>
      <c r="G33" s="104">
        <v>418.9135</v>
      </c>
      <c r="H33" s="104">
        <v>398.36149999999998</v>
      </c>
      <c r="I33" s="104">
        <v>395.17250000000001</v>
      </c>
      <c r="J33" s="104">
        <v>235.62950000000001</v>
      </c>
      <c r="K33" s="104">
        <v>32.709499999999998</v>
      </c>
      <c r="L33" s="104">
        <v>183.32849999999999</v>
      </c>
      <c r="M33" s="104">
        <v>182.98750000000001</v>
      </c>
      <c r="N33" s="104">
        <v>58.761499999999998</v>
      </c>
      <c r="O33" s="104">
        <v>55.496499999999997</v>
      </c>
      <c r="P33" s="104">
        <v>61.032499999999999</v>
      </c>
      <c r="Q33" s="104">
        <v>56.661499999999997</v>
      </c>
      <c r="R33" s="104">
        <v>86.043499999999995</v>
      </c>
      <c r="S33" s="104">
        <v>73.904499999999999</v>
      </c>
      <c r="T33" s="104">
        <v>82.474000000000004</v>
      </c>
      <c r="U33" s="104">
        <v>86.436000000000007</v>
      </c>
      <c r="V33" s="104">
        <v>136.15899999999999</v>
      </c>
      <c r="W33" s="104">
        <v>143.75649999999999</v>
      </c>
      <c r="X33" s="106">
        <v>183.84700000000001</v>
      </c>
    </row>
    <row r="34" spans="1:24" x14ac:dyDescent="0.3">
      <c r="A34" s="115" t="s">
        <v>156</v>
      </c>
      <c r="B34" s="104">
        <v>0</v>
      </c>
      <c r="C34" s="104">
        <v>0</v>
      </c>
      <c r="D34" s="104">
        <v>0</v>
      </c>
      <c r="E34" s="104">
        <v>0</v>
      </c>
      <c r="F34" s="104">
        <v>0</v>
      </c>
      <c r="G34" s="104">
        <v>0</v>
      </c>
      <c r="H34" s="104">
        <v>0</v>
      </c>
      <c r="I34" s="104">
        <v>0</v>
      </c>
      <c r="J34" s="104">
        <v>0</v>
      </c>
      <c r="K34" s="104">
        <v>0</v>
      </c>
      <c r="L34" s="104">
        <v>0</v>
      </c>
      <c r="M34" s="104">
        <v>0</v>
      </c>
      <c r="N34" s="104">
        <v>0</v>
      </c>
      <c r="O34" s="104">
        <v>0</v>
      </c>
      <c r="P34" s="104">
        <v>0</v>
      </c>
      <c r="Q34" s="104">
        <v>4.9500000000000002E-2</v>
      </c>
      <c r="R34" s="104">
        <v>0</v>
      </c>
      <c r="S34" s="104">
        <v>0</v>
      </c>
      <c r="T34" s="104">
        <v>0</v>
      </c>
      <c r="U34" s="104">
        <v>0</v>
      </c>
      <c r="V34" s="104">
        <v>0</v>
      </c>
      <c r="W34" s="104">
        <v>0</v>
      </c>
      <c r="X34" s="106">
        <v>0</v>
      </c>
    </row>
    <row r="35" spans="1:24" x14ac:dyDescent="0.3">
      <c r="A35" s="115" t="s">
        <v>79</v>
      </c>
      <c r="B35" s="104">
        <v>0</v>
      </c>
      <c r="C35" s="104">
        <v>0</v>
      </c>
      <c r="D35" s="104">
        <v>0</v>
      </c>
      <c r="E35" s="104">
        <v>0</v>
      </c>
      <c r="F35" s="104">
        <v>0</v>
      </c>
      <c r="G35" s="104">
        <v>0</v>
      </c>
      <c r="H35" s="104">
        <v>0</v>
      </c>
      <c r="I35" s="104">
        <v>0</v>
      </c>
      <c r="J35" s="104">
        <v>0</v>
      </c>
      <c r="K35" s="104">
        <v>0</v>
      </c>
      <c r="L35" s="104">
        <v>0</v>
      </c>
      <c r="M35" s="104">
        <v>0</v>
      </c>
      <c r="N35" s="104">
        <v>0</v>
      </c>
      <c r="O35" s="104">
        <v>2.2120000000000002</v>
      </c>
      <c r="P35" s="104">
        <v>3.633</v>
      </c>
      <c r="Q35" s="104">
        <v>4.1795</v>
      </c>
      <c r="R35" s="104">
        <v>3.7690000000000001</v>
      </c>
      <c r="S35" s="104">
        <v>3.97</v>
      </c>
      <c r="T35" s="104">
        <v>4.133</v>
      </c>
      <c r="U35" s="104">
        <v>3.903</v>
      </c>
      <c r="V35" s="104">
        <v>3.1785000000000001</v>
      </c>
      <c r="W35" s="104">
        <v>3.5345</v>
      </c>
      <c r="X35" s="106">
        <v>2.2490000000000001</v>
      </c>
    </row>
    <row r="36" spans="1:24" x14ac:dyDescent="0.3">
      <c r="A36" s="115" t="s">
        <v>70</v>
      </c>
      <c r="B36" s="104">
        <v>566.53700000000003</v>
      </c>
      <c r="C36" s="104">
        <v>378.702</v>
      </c>
      <c r="D36" s="104">
        <v>27.7285</v>
      </c>
      <c r="E36" s="104">
        <v>27.130500000000001</v>
      </c>
      <c r="F36" s="104">
        <v>92.405500000000004</v>
      </c>
      <c r="G36" s="104">
        <v>57.423000000000002</v>
      </c>
      <c r="H36" s="104">
        <v>5.8265000000000002</v>
      </c>
      <c r="I36" s="104">
        <v>159.85149999999999</v>
      </c>
      <c r="J36" s="104">
        <v>143.85499999999999</v>
      </c>
      <c r="K36" s="104">
        <v>48.384999999999998</v>
      </c>
      <c r="L36" s="104">
        <v>92.179500000000004</v>
      </c>
      <c r="M36" s="104">
        <v>520.30899999999997</v>
      </c>
      <c r="N36" s="104">
        <v>213.107</v>
      </c>
      <c r="O36" s="104">
        <v>47.788499999999999</v>
      </c>
      <c r="P36" s="104">
        <v>42.892000000000003</v>
      </c>
      <c r="Q36" s="104">
        <v>170.97499999999999</v>
      </c>
      <c r="R36" s="104">
        <v>207.608</v>
      </c>
      <c r="S36" s="104">
        <v>490.10550000000001</v>
      </c>
      <c r="T36" s="104">
        <v>623.20799999999997</v>
      </c>
      <c r="U36" s="104">
        <v>793.29650000000004</v>
      </c>
      <c r="V36" s="104">
        <v>918.40099999999995</v>
      </c>
      <c r="W36" s="104">
        <v>672.38049999999998</v>
      </c>
      <c r="X36" s="106">
        <v>782.60050000000001</v>
      </c>
    </row>
    <row r="37" spans="1:24" x14ac:dyDescent="0.3">
      <c r="A37" s="115" t="s">
        <v>157</v>
      </c>
      <c r="B37" s="104">
        <v>439.50299999999999</v>
      </c>
      <c r="C37" s="104">
        <v>358.96449999999999</v>
      </c>
      <c r="D37" s="104">
        <v>588.202</v>
      </c>
      <c r="E37" s="104">
        <v>597.78300000000002</v>
      </c>
      <c r="F37" s="104">
        <v>704.99149999999997</v>
      </c>
      <c r="G37" s="104">
        <v>760.61400000000003</v>
      </c>
      <c r="H37" s="104">
        <v>758.69799999999998</v>
      </c>
      <c r="I37" s="104">
        <v>708.19550000000004</v>
      </c>
      <c r="J37" s="104">
        <v>676.21749999999997</v>
      </c>
      <c r="K37" s="104">
        <v>717.25450000000001</v>
      </c>
      <c r="L37" s="104">
        <v>832.87800000000004</v>
      </c>
      <c r="M37" s="104">
        <v>619.13649999999996</v>
      </c>
      <c r="N37" s="104">
        <v>528.9</v>
      </c>
      <c r="O37" s="104">
        <v>321.79000000000002</v>
      </c>
      <c r="P37" s="104">
        <v>303.81549999999999</v>
      </c>
      <c r="Q37" s="104">
        <v>298.08</v>
      </c>
      <c r="R37" s="104">
        <v>308.8295</v>
      </c>
      <c r="S37" s="104">
        <v>339.38749999999999</v>
      </c>
      <c r="T37" s="104">
        <v>341.63200000000001</v>
      </c>
      <c r="U37" s="104">
        <v>320.8655</v>
      </c>
      <c r="V37" s="104">
        <v>348.8535</v>
      </c>
      <c r="W37" s="104">
        <v>318.98050000000001</v>
      </c>
      <c r="X37" s="106">
        <v>321.93599999999998</v>
      </c>
    </row>
    <row r="38" spans="1:24" x14ac:dyDescent="0.3">
      <c r="A38" s="115" t="s">
        <v>80</v>
      </c>
      <c r="B38" s="104">
        <v>17.175000000000001</v>
      </c>
      <c r="C38" s="104">
        <v>16.523499999999999</v>
      </c>
      <c r="D38" s="104">
        <v>17.556000000000001</v>
      </c>
      <c r="E38" s="104">
        <v>14.532</v>
      </c>
      <c r="F38" s="104">
        <v>11.153</v>
      </c>
      <c r="G38" s="104">
        <v>12.361000000000001</v>
      </c>
      <c r="H38" s="104">
        <v>14.8695</v>
      </c>
      <c r="I38" s="104">
        <v>12.9795</v>
      </c>
      <c r="J38" s="104">
        <v>11.845499999999999</v>
      </c>
      <c r="K38" s="104">
        <v>16.902999999999999</v>
      </c>
      <c r="L38" s="104">
        <v>17.38</v>
      </c>
      <c r="M38" s="104">
        <v>19.635999999999999</v>
      </c>
      <c r="N38" s="104">
        <v>17.406500000000001</v>
      </c>
      <c r="O38" s="104">
        <v>17.276499999999999</v>
      </c>
      <c r="P38" s="104">
        <v>18.528500000000001</v>
      </c>
      <c r="Q38" s="104">
        <v>18.541</v>
      </c>
      <c r="R38" s="104">
        <v>21.293500000000002</v>
      </c>
      <c r="S38" s="104">
        <v>32.119500000000002</v>
      </c>
      <c r="T38" s="104">
        <v>23.164000000000001</v>
      </c>
      <c r="U38" s="104">
        <v>35.192999999999998</v>
      </c>
      <c r="V38" s="104">
        <v>34.749000000000002</v>
      </c>
      <c r="W38" s="104">
        <v>31.974499999999999</v>
      </c>
      <c r="X38" s="106">
        <v>23.056000000000001</v>
      </c>
    </row>
    <row r="39" spans="1:24" x14ac:dyDescent="0.3">
      <c r="A39" s="115" t="s">
        <v>67</v>
      </c>
      <c r="B39" s="104">
        <v>1115.1075000000001</v>
      </c>
      <c r="C39" s="104">
        <v>1168.8775000000001</v>
      </c>
      <c r="D39" s="104">
        <v>1069.3889999999999</v>
      </c>
      <c r="E39" s="104">
        <v>881.70699999999999</v>
      </c>
      <c r="F39" s="104">
        <v>797.89549999999997</v>
      </c>
      <c r="G39" s="104">
        <v>976.61749999999995</v>
      </c>
      <c r="H39" s="104">
        <v>922.4375</v>
      </c>
      <c r="I39" s="104">
        <v>696.50400000000002</v>
      </c>
      <c r="J39" s="104">
        <v>633.66600000000005</v>
      </c>
      <c r="K39" s="104">
        <v>876.6155</v>
      </c>
      <c r="L39" s="104">
        <v>1464.6914999999999</v>
      </c>
      <c r="M39" s="104">
        <v>1664.4469999999999</v>
      </c>
      <c r="N39" s="104">
        <v>1308.3875</v>
      </c>
      <c r="O39" s="104">
        <v>1228.386</v>
      </c>
      <c r="P39" s="104">
        <v>1560.9414999999999</v>
      </c>
      <c r="Q39" s="104">
        <v>1594.0315000000001</v>
      </c>
      <c r="R39" s="104">
        <v>1943.1614999999999</v>
      </c>
      <c r="S39" s="104">
        <v>1851.076</v>
      </c>
      <c r="T39" s="104">
        <v>1868.249</v>
      </c>
      <c r="U39" s="104">
        <v>2285.5445</v>
      </c>
      <c r="V39" s="104">
        <v>2422.1010000000001</v>
      </c>
      <c r="W39" s="104">
        <v>2348.2370000000001</v>
      </c>
      <c r="X39" s="106">
        <v>2129.259</v>
      </c>
    </row>
    <row r="40" spans="1:24" x14ac:dyDescent="0.3">
      <c r="A40" s="115" t="s">
        <v>158</v>
      </c>
      <c r="B40" s="104">
        <v>0</v>
      </c>
      <c r="C40" s="104">
        <v>0</v>
      </c>
      <c r="D40" s="104">
        <v>0</v>
      </c>
      <c r="E40" s="104">
        <v>0</v>
      </c>
      <c r="F40" s="104">
        <v>0</v>
      </c>
      <c r="G40" s="104">
        <v>0</v>
      </c>
      <c r="H40" s="104">
        <v>0</v>
      </c>
      <c r="I40" s="104">
        <v>0</v>
      </c>
      <c r="J40" s="104">
        <v>22.116499999999998</v>
      </c>
      <c r="K40" s="104">
        <v>103.944</v>
      </c>
      <c r="L40" s="104">
        <v>170.97300000000001</v>
      </c>
      <c r="M40" s="104">
        <v>91.53</v>
      </c>
      <c r="N40" s="104">
        <v>10.43</v>
      </c>
      <c r="O40" s="104">
        <v>9.2479999999999993</v>
      </c>
      <c r="P40" s="104">
        <v>0.03</v>
      </c>
      <c r="Q40" s="104">
        <v>0</v>
      </c>
      <c r="R40" s="104">
        <v>0</v>
      </c>
      <c r="S40" s="104">
        <v>0</v>
      </c>
      <c r="T40" s="104">
        <v>0</v>
      </c>
      <c r="U40" s="104">
        <v>0</v>
      </c>
      <c r="V40" s="104">
        <v>0</v>
      </c>
      <c r="W40" s="104">
        <v>0</v>
      </c>
      <c r="X40" s="106">
        <v>0.125</v>
      </c>
    </row>
    <row r="41" spans="1:24" x14ac:dyDescent="0.3">
      <c r="A41" s="115" t="s">
        <v>72</v>
      </c>
      <c r="B41" s="104">
        <v>19.579499999999999</v>
      </c>
      <c r="C41" s="104">
        <v>174.345</v>
      </c>
      <c r="D41" s="104">
        <v>149.458</v>
      </c>
      <c r="E41" s="104">
        <v>156.119</v>
      </c>
      <c r="F41" s="104">
        <v>85.247</v>
      </c>
      <c r="G41" s="104">
        <v>51.851500000000001</v>
      </c>
      <c r="H41" s="104">
        <v>61.271000000000001</v>
      </c>
      <c r="I41" s="104">
        <v>9.1110000000000007</v>
      </c>
      <c r="J41" s="104">
        <v>0.379</v>
      </c>
      <c r="K41" s="104">
        <v>6.577</v>
      </c>
      <c r="L41" s="104">
        <v>8.2889999999999997</v>
      </c>
      <c r="M41" s="104">
        <v>5.9305000000000003</v>
      </c>
      <c r="N41" s="104">
        <v>2.3824999999999998</v>
      </c>
      <c r="O41" s="104">
        <v>1.4295</v>
      </c>
      <c r="P41" s="104">
        <v>0.90249999999999997</v>
      </c>
      <c r="Q41" s="104">
        <v>51.942500000000003</v>
      </c>
      <c r="R41" s="104">
        <v>308.09100000000001</v>
      </c>
      <c r="S41" s="104">
        <v>472.71600000000001</v>
      </c>
      <c r="T41" s="104">
        <v>802.19500000000005</v>
      </c>
      <c r="U41" s="104">
        <v>845.07500000000005</v>
      </c>
      <c r="V41" s="104">
        <v>765.54</v>
      </c>
      <c r="W41" s="104">
        <v>308.99549999999999</v>
      </c>
      <c r="X41" s="106">
        <v>208.77850000000001</v>
      </c>
    </row>
    <row r="42" spans="1:24" x14ac:dyDescent="0.3">
      <c r="A42" s="115" t="s">
        <v>81</v>
      </c>
      <c r="B42" s="104">
        <v>0</v>
      </c>
      <c r="C42" s="104">
        <v>0</v>
      </c>
      <c r="D42" s="104">
        <v>0</v>
      </c>
      <c r="E42" s="104">
        <v>0</v>
      </c>
      <c r="F42" s="104">
        <v>0</v>
      </c>
      <c r="G42" s="104">
        <v>122.92400000000001</v>
      </c>
      <c r="H42" s="104">
        <v>197.17349999999999</v>
      </c>
      <c r="I42" s="104">
        <v>203.155</v>
      </c>
      <c r="J42" s="104">
        <v>266.92750000000001</v>
      </c>
      <c r="K42" s="104">
        <v>253.90299999999999</v>
      </c>
      <c r="L42" s="104">
        <v>131.99600000000001</v>
      </c>
      <c r="M42" s="104">
        <v>28.176500000000001</v>
      </c>
      <c r="N42" s="104">
        <v>7.2294999999999998</v>
      </c>
      <c r="O42" s="104">
        <v>8.9540000000000006</v>
      </c>
      <c r="P42" s="104">
        <v>11.493</v>
      </c>
      <c r="Q42" s="104">
        <v>6.9675000000000002</v>
      </c>
      <c r="R42" s="104">
        <v>6.4189999999999996</v>
      </c>
      <c r="S42" s="104">
        <v>6.1974999999999998</v>
      </c>
      <c r="T42" s="104">
        <v>15.381</v>
      </c>
      <c r="U42" s="104">
        <v>13.1965</v>
      </c>
      <c r="V42" s="104">
        <v>1.839</v>
      </c>
      <c r="W42" s="104">
        <v>1.7655000000000001</v>
      </c>
      <c r="X42" s="106">
        <v>15.2005</v>
      </c>
    </row>
    <row r="43" spans="1:24" x14ac:dyDescent="0.3">
      <c r="A43" s="115" t="s">
        <v>75</v>
      </c>
      <c r="B43" s="104">
        <v>18.098500000000001</v>
      </c>
      <c r="C43" s="104">
        <v>18.198499999999999</v>
      </c>
      <c r="D43" s="104">
        <v>23.2685</v>
      </c>
      <c r="E43" s="104">
        <v>23.689499999999999</v>
      </c>
      <c r="F43" s="104">
        <v>25.860499999999998</v>
      </c>
      <c r="G43" s="104">
        <v>30.584</v>
      </c>
      <c r="H43" s="104">
        <v>32.747</v>
      </c>
      <c r="I43" s="104">
        <v>33.1235</v>
      </c>
      <c r="J43" s="104">
        <v>32.377499999999998</v>
      </c>
      <c r="K43" s="104">
        <v>27.403500000000001</v>
      </c>
      <c r="L43" s="104">
        <v>31.064</v>
      </c>
      <c r="M43" s="104">
        <v>38.911999999999999</v>
      </c>
      <c r="N43" s="104">
        <v>46.072000000000003</v>
      </c>
      <c r="O43" s="104">
        <v>44.588000000000001</v>
      </c>
      <c r="P43" s="104">
        <v>47.365000000000002</v>
      </c>
      <c r="Q43" s="104">
        <v>54.173499999999997</v>
      </c>
      <c r="R43" s="104">
        <v>60.549500000000002</v>
      </c>
      <c r="S43" s="104">
        <v>63.502499999999998</v>
      </c>
      <c r="T43" s="104">
        <v>74.394999999999996</v>
      </c>
      <c r="U43" s="104">
        <v>67.983000000000004</v>
      </c>
      <c r="V43" s="104">
        <v>159.8835</v>
      </c>
      <c r="W43" s="104">
        <v>218.47499999999999</v>
      </c>
      <c r="X43" s="106">
        <v>252.541</v>
      </c>
    </row>
    <row r="44" spans="1:24" x14ac:dyDescent="0.3">
      <c r="A44" s="115" t="s">
        <v>66</v>
      </c>
      <c r="B44" s="104">
        <v>0</v>
      </c>
      <c r="C44" s="104">
        <v>0</v>
      </c>
      <c r="D44" s="104">
        <v>0</v>
      </c>
      <c r="E44" s="104">
        <v>0</v>
      </c>
      <c r="F44" s="104">
        <v>0</v>
      </c>
      <c r="G44" s="104">
        <v>0</v>
      </c>
      <c r="H44" s="104">
        <v>0</v>
      </c>
      <c r="I44" s="104">
        <v>0</v>
      </c>
      <c r="J44" s="104">
        <v>0</v>
      </c>
      <c r="K44" s="104">
        <v>108.8695</v>
      </c>
      <c r="L44" s="104">
        <v>356.9</v>
      </c>
      <c r="M44" s="104">
        <v>1425.0795000000001</v>
      </c>
      <c r="N44" s="104">
        <v>1611.4114999999999</v>
      </c>
      <c r="O44" s="104">
        <v>1676.665</v>
      </c>
      <c r="P44" s="104">
        <v>1221.5930000000001</v>
      </c>
      <c r="Q44" s="104">
        <v>1175.4665</v>
      </c>
      <c r="R44" s="104">
        <v>1172.2565</v>
      </c>
      <c r="S44" s="104">
        <v>1282.5374999999999</v>
      </c>
      <c r="T44" s="104">
        <v>1337.296</v>
      </c>
      <c r="U44" s="104">
        <v>1500.4369999999999</v>
      </c>
      <c r="V44" s="104">
        <v>1550.4245000000001</v>
      </c>
      <c r="W44" s="104">
        <v>1763.6945000000001</v>
      </c>
      <c r="X44" s="106">
        <v>1672.6969999999999</v>
      </c>
    </row>
    <row r="45" spans="1:24" x14ac:dyDescent="0.3">
      <c r="A45" s="115" t="s">
        <v>159</v>
      </c>
      <c r="B45" s="104">
        <v>405.452</v>
      </c>
      <c r="C45" s="104">
        <v>327.53199999999998</v>
      </c>
      <c r="D45" s="104">
        <v>233.28649999999999</v>
      </c>
      <c r="E45" s="104">
        <v>174.59</v>
      </c>
      <c r="F45" s="104">
        <v>122.41800000000001</v>
      </c>
      <c r="G45" s="104">
        <v>137.839</v>
      </c>
      <c r="H45" s="104">
        <v>119.0085</v>
      </c>
      <c r="I45" s="104">
        <v>238.46700000000001</v>
      </c>
      <c r="J45" s="104">
        <v>118.05249999999999</v>
      </c>
      <c r="K45" s="104">
        <v>183.99350000000001</v>
      </c>
      <c r="L45" s="104">
        <v>324.71100000000001</v>
      </c>
      <c r="M45" s="104">
        <v>262.96050000000002</v>
      </c>
      <c r="N45" s="104">
        <v>281.8535</v>
      </c>
      <c r="O45" s="104">
        <v>73.361000000000004</v>
      </c>
      <c r="P45" s="104">
        <v>7.13</v>
      </c>
      <c r="Q45" s="104">
        <v>13.903</v>
      </c>
      <c r="R45" s="104">
        <v>18.277000000000001</v>
      </c>
      <c r="S45" s="104">
        <v>16.5825</v>
      </c>
      <c r="T45" s="104">
        <v>7.61</v>
      </c>
      <c r="U45" s="104">
        <v>11.795</v>
      </c>
      <c r="V45" s="104">
        <v>97.120999999999995</v>
      </c>
      <c r="W45" s="104">
        <v>117.67749999999999</v>
      </c>
      <c r="X45" s="106">
        <v>108.7355</v>
      </c>
    </row>
    <row r="46" spans="1:24" x14ac:dyDescent="0.3">
      <c r="A46" s="115" t="s">
        <v>160</v>
      </c>
      <c r="B46" s="104">
        <v>57.093000000000004</v>
      </c>
      <c r="C46" s="104">
        <v>68.037000000000006</v>
      </c>
      <c r="D46" s="104">
        <v>65.3245</v>
      </c>
      <c r="E46" s="104">
        <v>81.004999999999995</v>
      </c>
      <c r="F46" s="104">
        <v>80.106999999999999</v>
      </c>
      <c r="G46" s="104">
        <v>51.294499999999999</v>
      </c>
      <c r="H46" s="104">
        <v>45.013500000000001</v>
      </c>
      <c r="I46" s="104">
        <v>32.57</v>
      </c>
      <c r="J46" s="104">
        <v>38.868000000000002</v>
      </c>
      <c r="K46" s="104">
        <v>26.5</v>
      </c>
      <c r="L46" s="104">
        <v>21.513999999999999</v>
      </c>
      <c r="M46" s="104">
        <v>16.603999999999999</v>
      </c>
      <c r="N46" s="104">
        <v>18.707000000000001</v>
      </c>
      <c r="O46" s="104">
        <v>25.487500000000001</v>
      </c>
      <c r="P46" s="104">
        <v>20.71</v>
      </c>
      <c r="Q46" s="104">
        <v>24.338999999999999</v>
      </c>
      <c r="R46" s="104">
        <v>25.885000000000002</v>
      </c>
      <c r="S46" s="104">
        <v>24.524000000000001</v>
      </c>
      <c r="T46" s="104">
        <v>21.5535</v>
      </c>
      <c r="U46" s="104">
        <v>12.101000000000001</v>
      </c>
      <c r="V46" s="104">
        <v>17.528500000000001</v>
      </c>
      <c r="W46" s="104">
        <v>17.682500000000001</v>
      </c>
      <c r="X46" s="106">
        <v>14.579000000000001</v>
      </c>
    </row>
    <row r="47" spans="1:24" x14ac:dyDescent="0.3">
      <c r="A47" s="115" t="s">
        <v>69</v>
      </c>
      <c r="B47" s="104">
        <v>953.46400000000006</v>
      </c>
      <c r="C47" s="104">
        <v>1028.9204999999999</v>
      </c>
      <c r="D47" s="104">
        <v>1106.4490000000001</v>
      </c>
      <c r="E47" s="104">
        <v>1016.976</v>
      </c>
      <c r="F47" s="104">
        <v>1119.4065000000001</v>
      </c>
      <c r="G47" s="104">
        <v>1259.2615000000001</v>
      </c>
      <c r="H47" s="104">
        <v>1206.5934999999999</v>
      </c>
      <c r="I47" s="104">
        <v>891.86850000000004</v>
      </c>
      <c r="J47" s="104">
        <v>810.10850000000005</v>
      </c>
      <c r="K47" s="104">
        <v>1068.7674999999999</v>
      </c>
      <c r="L47" s="104">
        <v>1404.3934999999999</v>
      </c>
      <c r="M47" s="104">
        <v>1372.106</v>
      </c>
      <c r="N47" s="104">
        <v>1489.297</v>
      </c>
      <c r="O47" s="104">
        <v>1400.6144999999999</v>
      </c>
      <c r="P47" s="104">
        <v>1393.626</v>
      </c>
      <c r="Q47" s="104">
        <v>1498.3125</v>
      </c>
      <c r="R47" s="104">
        <v>1658.8315</v>
      </c>
      <c r="S47" s="104">
        <v>1717.518</v>
      </c>
      <c r="T47" s="104">
        <v>1680.0119999999999</v>
      </c>
      <c r="U47" s="104">
        <v>1790.2170000000001</v>
      </c>
      <c r="V47" s="104">
        <v>1684.4349999999999</v>
      </c>
      <c r="W47" s="104">
        <v>1705.3644999999999</v>
      </c>
      <c r="X47" s="106">
        <v>1735.3895</v>
      </c>
    </row>
    <row r="48" spans="1:24" x14ac:dyDescent="0.3">
      <c r="A48" s="107" t="s">
        <v>82</v>
      </c>
      <c r="B48" s="108">
        <v>3952.6855</v>
      </c>
      <c r="C48" s="108">
        <v>3892.8119999999999</v>
      </c>
      <c r="D48" s="108">
        <v>3646.4205000000002</v>
      </c>
      <c r="E48" s="108">
        <v>3328.9459999999999</v>
      </c>
      <c r="F48" s="108">
        <v>3472.567</v>
      </c>
      <c r="G48" s="108">
        <v>3879.6835000000001</v>
      </c>
      <c r="H48" s="108">
        <v>3762</v>
      </c>
      <c r="I48" s="108">
        <v>3380.998</v>
      </c>
      <c r="J48" s="108">
        <v>2990.0430000000001</v>
      </c>
      <c r="K48" s="108">
        <v>3471.8254999999999</v>
      </c>
      <c r="L48" s="108">
        <v>5040.2979999999998</v>
      </c>
      <c r="M48" s="108">
        <v>6247.8149999999996</v>
      </c>
      <c r="N48" s="108">
        <v>5593.9454999999998</v>
      </c>
      <c r="O48" s="108">
        <v>4913.2969999999996</v>
      </c>
      <c r="P48" s="108">
        <v>4693.6925000000001</v>
      </c>
      <c r="Q48" s="108">
        <v>4967.6225000000004</v>
      </c>
      <c r="R48" s="108">
        <v>5821.0145000000002</v>
      </c>
      <c r="S48" s="108">
        <v>6374.1409999999996</v>
      </c>
      <c r="T48" s="108">
        <v>6881.3024999999998</v>
      </c>
      <c r="U48" s="108">
        <v>7766.0429999999997</v>
      </c>
      <c r="V48" s="108">
        <v>8140.2134999999998</v>
      </c>
      <c r="W48" s="108">
        <v>7652.5185000000001</v>
      </c>
      <c r="X48" s="109">
        <v>7450.9934999999996</v>
      </c>
    </row>
    <row r="49" spans="1:24" x14ac:dyDescent="0.3">
      <c r="A49" s="97" t="s">
        <v>125</v>
      </c>
      <c r="B49" s="118"/>
      <c r="C49" s="118"/>
      <c r="D49" s="118"/>
      <c r="E49" s="118"/>
      <c r="F49" s="118"/>
      <c r="G49" s="118"/>
      <c r="H49" s="118"/>
      <c r="I49" s="118"/>
      <c r="J49" s="118"/>
      <c r="K49" s="118"/>
      <c r="L49" s="118"/>
      <c r="M49" s="118"/>
      <c r="N49" s="118"/>
      <c r="O49" s="118"/>
      <c r="P49" s="118"/>
      <c r="Q49" s="118"/>
      <c r="R49" s="118"/>
      <c r="S49" s="118"/>
      <c r="T49" s="118"/>
      <c r="U49" s="118"/>
      <c r="V49" s="118"/>
      <c r="W49" s="118"/>
      <c r="X49" s="119"/>
    </row>
    <row r="50" spans="1:24" x14ac:dyDescent="0.3">
      <c r="A50" s="1" t="s">
        <v>161</v>
      </c>
      <c r="B50" s="104">
        <v>39.274000000000001</v>
      </c>
      <c r="C50" s="104">
        <v>36.716500000000003</v>
      </c>
      <c r="D50" s="104">
        <v>6.2510000000000003</v>
      </c>
      <c r="E50" s="104">
        <v>3.0634999999999999</v>
      </c>
      <c r="F50" s="104">
        <v>2.0874999999999999</v>
      </c>
      <c r="G50" s="104">
        <v>2.6204999999999998</v>
      </c>
      <c r="H50" s="104">
        <v>2.3574999999999999</v>
      </c>
      <c r="I50" s="104">
        <v>3.9544999999999999</v>
      </c>
      <c r="J50" s="104">
        <v>4.194</v>
      </c>
      <c r="K50" s="104">
        <v>2.6739999999999999</v>
      </c>
      <c r="L50" s="104">
        <v>2.96</v>
      </c>
      <c r="M50" s="104">
        <v>2.9550000000000001</v>
      </c>
      <c r="N50" s="104">
        <v>6.2125000000000004</v>
      </c>
      <c r="O50" s="104">
        <v>8.5495000000000001</v>
      </c>
      <c r="P50" s="104">
        <v>10.0665</v>
      </c>
      <c r="Q50" s="104">
        <v>9.1735000000000007</v>
      </c>
      <c r="R50" s="104">
        <v>9.4420000000000002</v>
      </c>
      <c r="S50" s="104">
        <v>8.1464999999999996</v>
      </c>
      <c r="T50" s="104">
        <v>7.6204999999999998</v>
      </c>
      <c r="U50" s="104">
        <v>8.1044999999999998</v>
      </c>
      <c r="V50" s="104">
        <v>8.2575000000000003</v>
      </c>
      <c r="W50" s="104">
        <v>4.8754999999999997</v>
      </c>
      <c r="X50" s="106">
        <v>6.57</v>
      </c>
    </row>
    <row r="51" spans="1:24" x14ac:dyDescent="0.3">
      <c r="A51" s="1" t="s">
        <v>162</v>
      </c>
      <c r="B51" s="104">
        <v>419.66399999999999</v>
      </c>
      <c r="C51" s="104">
        <v>297.63400000000001</v>
      </c>
      <c r="D51" s="104">
        <v>291.54199999999997</v>
      </c>
      <c r="E51" s="104">
        <v>328.24</v>
      </c>
      <c r="F51" s="104">
        <v>312.23149999999998</v>
      </c>
      <c r="G51" s="104">
        <v>188.72649999999999</v>
      </c>
      <c r="H51" s="104">
        <v>208.68299999999999</v>
      </c>
      <c r="I51" s="104">
        <v>225.13149999999999</v>
      </c>
      <c r="J51" s="104">
        <v>177.2765</v>
      </c>
      <c r="K51" s="104">
        <v>229.71850000000001</v>
      </c>
      <c r="L51" s="104">
        <v>322.5985</v>
      </c>
      <c r="M51" s="104">
        <v>253.374</v>
      </c>
      <c r="N51" s="104">
        <v>248.55500000000001</v>
      </c>
      <c r="O51" s="104">
        <v>244.67349999999999</v>
      </c>
      <c r="P51" s="104">
        <v>235.65049999999999</v>
      </c>
      <c r="Q51" s="104">
        <v>134.81299999999999</v>
      </c>
      <c r="R51" s="104">
        <v>208.41149999999999</v>
      </c>
      <c r="S51" s="104">
        <v>294.64350000000002</v>
      </c>
      <c r="T51" s="104">
        <v>266.70499999999998</v>
      </c>
      <c r="U51" s="104">
        <v>206.684</v>
      </c>
      <c r="V51" s="104">
        <v>298.72050000000002</v>
      </c>
      <c r="W51" s="104">
        <v>380.53149999999999</v>
      </c>
      <c r="X51" s="106">
        <v>596.00850000000003</v>
      </c>
    </row>
    <row r="52" spans="1:24" x14ac:dyDescent="0.3">
      <c r="A52" s="1" t="s">
        <v>163</v>
      </c>
      <c r="B52" s="104">
        <v>271.78750000000002</v>
      </c>
      <c r="C52" s="104">
        <v>237.6925</v>
      </c>
      <c r="D52" s="104">
        <v>223.7345</v>
      </c>
      <c r="E52" s="104">
        <v>208.7645</v>
      </c>
      <c r="F52" s="104">
        <v>211.7535</v>
      </c>
      <c r="G52" s="104">
        <v>238.09299999999999</v>
      </c>
      <c r="H52" s="104">
        <v>232.69300000000001</v>
      </c>
      <c r="I52" s="104">
        <v>229.9495</v>
      </c>
      <c r="J52" s="104">
        <v>208.84800000000001</v>
      </c>
      <c r="K52" s="104">
        <v>128.20099999999999</v>
      </c>
      <c r="L52" s="104">
        <v>156.86850000000001</v>
      </c>
      <c r="M52" s="104">
        <v>165.45</v>
      </c>
      <c r="N52" s="104">
        <v>148.815</v>
      </c>
      <c r="O52" s="104">
        <v>154.04150000000001</v>
      </c>
      <c r="P52" s="104">
        <v>173.1825</v>
      </c>
      <c r="Q52" s="104">
        <v>334.70600000000002</v>
      </c>
      <c r="R52" s="104">
        <v>558.13250000000005</v>
      </c>
      <c r="S52" s="104">
        <v>1048.3844999999999</v>
      </c>
      <c r="T52" s="104">
        <v>752.53700000000003</v>
      </c>
      <c r="U52" s="104">
        <v>537.05200000000002</v>
      </c>
      <c r="V52" s="104">
        <v>869.46900000000005</v>
      </c>
      <c r="W52" s="104">
        <v>1504.8785</v>
      </c>
      <c r="X52" s="106">
        <v>1795.5840000000001</v>
      </c>
    </row>
    <row r="53" spans="1:24" x14ac:dyDescent="0.3">
      <c r="A53" s="1" t="s">
        <v>164</v>
      </c>
      <c r="B53" s="104">
        <v>0</v>
      </c>
      <c r="C53" s="104">
        <v>0</v>
      </c>
      <c r="D53" s="104">
        <v>0</v>
      </c>
      <c r="E53" s="104">
        <v>0</v>
      </c>
      <c r="F53" s="104">
        <v>0</v>
      </c>
      <c r="G53" s="104">
        <v>0</v>
      </c>
      <c r="H53" s="104">
        <v>4.2999999999999997E-2</v>
      </c>
      <c r="I53" s="104">
        <v>0.16900000000000001</v>
      </c>
      <c r="J53" s="104">
        <v>7.1499999999999994E-2</v>
      </c>
      <c r="K53" s="104">
        <v>1.95E-2</v>
      </c>
      <c r="L53" s="104">
        <v>0.29449999999999998</v>
      </c>
      <c r="M53" s="104">
        <v>1.728</v>
      </c>
      <c r="N53" s="104">
        <v>2.2044999999999999</v>
      </c>
      <c r="O53" s="104">
        <v>3.4079999999999999</v>
      </c>
      <c r="P53" s="104">
        <v>6.2145000000000001</v>
      </c>
      <c r="Q53" s="104">
        <v>33.358499999999999</v>
      </c>
      <c r="R53" s="104">
        <v>52.176499999999997</v>
      </c>
      <c r="S53" s="104">
        <v>66.073499999999996</v>
      </c>
      <c r="T53" s="104">
        <v>66.961500000000001</v>
      </c>
      <c r="U53" s="104">
        <v>44.811999999999998</v>
      </c>
      <c r="V53" s="104">
        <v>55.236499999999999</v>
      </c>
      <c r="W53" s="104">
        <v>65.741</v>
      </c>
      <c r="X53" s="106">
        <v>68.636499999999998</v>
      </c>
    </row>
    <row r="54" spans="1:24" x14ac:dyDescent="0.3">
      <c r="A54" s="1" t="s">
        <v>165</v>
      </c>
      <c r="B54" s="104">
        <v>668.23099999999999</v>
      </c>
      <c r="C54" s="104">
        <v>501.05849999999998</v>
      </c>
      <c r="D54" s="104">
        <v>572.72299999999996</v>
      </c>
      <c r="E54" s="104">
        <v>571.56349999999998</v>
      </c>
      <c r="F54" s="104">
        <v>645.7165</v>
      </c>
      <c r="G54" s="104">
        <v>695.37049999999999</v>
      </c>
      <c r="H54" s="104">
        <v>666.79750000000001</v>
      </c>
      <c r="I54" s="104">
        <v>449.77749999999997</v>
      </c>
      <c r="J54" s="104">
        <v>222.06049999999999</v>
      </c>
      <c r="K54" s="104">
        <v>288.90300000000002</v>
      </c>
      <c r="L54" s="104">
        <v>495.00200000000001</v>
      </c>
      <c r="M54" s="104">
        <v>375.91</v>
      </c>
      <c r="N54" s="104">
        <v>215.28049999999999</v>
      </c>
      <c r="O54" s="104">
        <v>277.11799999999999</v>
      </c>
      <c r="P54" s="104">
        <v>408.07549999999998</v>
      </c>
      <c r="Q54" s="104">
        <v>422.66550000000001</v>
      </c>
      <c r="R54" s="104">
        <v>372.58350000000002</v>
      </c>
      <c r="S54" s="104">
        <v>376.23149999999998</v>
      </c>
      <c r="T54" s="104">
        <v>336.06299999999999</v>
      </c>
      <c r="U54" s="104">
        <v>297.09100000000001</v>
      </c>
      <c r="V54" s="104">
        <v>356.45100000000002</v>
      </c>
      <c r="W54" s="104">
        <v>380.05799999999999</v>
      </c>
      <c r="X54" s="106">
        <v>378.36700000000002</v>
      </c>
    </row>
    <row r="55" spans="1:24" x14ac:dyDescent="0.3">
      <c r="A55" s="1" t="s">
        <v>166</v>
      </c>
      <c r="B55" s="104">
        <v>1984.3965000000001</v>
      </c>
      <c r="C55" s="104">
        <v>1985.4010000000001</v>
      </c>
      <c r="D55" s="104">
        <v>2197.9029999999998</v>
      </c>
      <c r="E55" s="104">
        <v>2563.2674999999999</v>
      </c>
      <c r="F55" s="104">
        <v>3171.4050000000002</v>
      </c>
      <c r="G55" s="104">
        <v>2643.4459999999999</v>
      </c>
      <c r="H55" s="104">
        <v>2569.8854999999999</v>
      </c>
      <c r="I55" s="104">
        <v>3012.8110000000001</v>
      </c>
      <c r="J55" s="104">
        <v>3953.6954999999998</v>
      </c>
      <c r="K55" s="104">
        <v>6023.5529999999999</v>
      </c>
      <c r="L55" s="104">
        <v>5396.7865000000002</v>
      </c>
      <c r="M55" s="104">
        <v>2803.7510000000002</v>
      </c>
      <c r="N55" s="104">
        <v>2726.1190000000001</v>
      </c>
      <c r="O55" s="104">
        <v>2784.5385000000001</v>
      </c>
      <c r="P55" s="104">
        <v>2637.2235000000001</v>
      </c>
      <c r="Q55" s="104">
        <v>2331.3000000000002</v>
      </c>
      <c r="R55" s="104">
        <v>2362.3474999999999</v>
      </c>
      <c r="S55" s="104">
        <v>2558.4090000000001</v>
      </c>
      <c r="T55" s="104">
        <v>2414.9504999999999</v>
      </c>
      <c r="U55" s="104">
        <v>2314.3775000000001</v>
      </c>
      <c r="V55" s="104">
        <v>2303.1185</v>
      </c>
      <c r="W55" s="104">
        <v>2629.4430000000002</v>
      </c>
      <c r="X55" s="106">
        <v>2687.3429999999998</v>
      </c>
    </row>
    <row r="56" spans="1:24" x14ac:dyDescent="0.3">
      <c r="A56" s="1" t="s">
        <v>167</v>
      </c>
      <c r="B56" s="104">
        <v>53.954999999999998</v>
      </c>
      <c r="C56" s="104">
        <v>59.549500000000002</v>
      </c>
      <c r="D56" s="104">
        <v>73.850999999999999</v>
      </c>
      <c r="E56" s="104">
        <v>94.333500000000001</v>
      </c>
      <c r="F56" s="104">
        <v>104.3485</v>
      </c>
      <c r="G56" s="104">
        <v>106.22499999999999</v>
      </c>
      <c r="H56" s="104">
        <v>99.171000000000006</v>
      </c>
      <c r="I56" s="104">
        <v>116.041</v>
      </c>
      <c r="J56" s="104">
        <v>138.47450000000001</v>
      </c>
      <c r="K56" s="104">
        <v>140.55250000000001</v>
      </c>
      <c r="L56" s="104">
        <v>146.95050000000001</v>
      </c>
      <c r="M56" s="104">
        <v>154.09950000000001</v>
      </c>
      <c r="N56" s="104">
        <v>130.02449999999999</v>
      </c>
      <c r="O56" s="104">
        <v>151.76599999999999</v>
      </c>
      <c r="P56" s="104">
        <v>120.6675</v>
      </c>
      <c r="Q56" s="104">
        <v>45.393999999999998</v>
      </c>
      <c r="R56" s="104">
        <v>0</v>
      </c>
      <c r="S56" s="104">
        <v>0</v>
      </c>
      <c r="T56" s="104">
        <v>0</v>
      </c>
      <c r="U56" s="104">
        <v>0</v>
      </c>
      <c r="V56" s="104">
        <v>0</v>
      </c>
      <c r="W56" s="104">
        <v>0</v>
      </c>
      <c r="X56" s="106">
        <v>0</v>
      </c>
    </row>
    <row r="57" spans="1:24" x14ac:dyDescent="0.3">
      <c r="A57" s="1" t="s">
        <v>168</v>
      </c>
      <c r="B57" s="104">
        <v>0</v>
      </c>
      <c r="C57" s="104">
        <v>0</v>
      </c>
      <c r="D57" s="104">
        <v>0</v>
      </c>
      <c r="E57" s="104">
        <v>0</v>
      </c>
      <c r="F57" s="104">
        <v>0</v>
      </c>
      <c r="G57" s="104">
        <v>0</v>
      </c>
      <c r="H57" s="104">
        <v>0</v>
      </c>
      <c r="I57" s="104">
        <v>0</v>
      </c>
      <c r="J57" s="104">
        <v>0</v>
      </c>
      <c r="K57" s="104">
        <v>0</v>
      </c>
      <c r="L57" s="104">
        <v>0.52100000000000002</v>
      </c>
      <c r="M57" s="104">
        <v>2.6549999999999998</v>
      </c>
      <c r="N57" s="104">
        <v>3.282</v>
      </c>
      <c r="O57" s="104">
        <v>3.2269999999999999</v>
      </c>
      <c r="P57" s="104">
        <v>3.7519999999999998</v>
      </c>
      <c r="Q57" s="104">
        <v>3.3565</v>
      </c>
      <c r="R57" s="104">
        <v>4.2240000000000002</v>
      </c>
      <c r="S57" s="104">
        <v>3.641</v>
      </c>
      <c r="T57" s="104">
        <v>3.0590000000000002</v>
      </c>
      <c r="U57" s="104">
        <v>3.9590000000000001</v>
      </c>
      <c r="V57" s="104">
        <v>3.3410000000000002</v>
      </c>
      <c r="W57" s="104">
        <v>1.1865000000000001</v>
      </c>
      <c r="X57" s="106">
        <v>0.69499999999999995</v>
      </c>
    </row>
    <row r="58" spans="1:24" x14ac:dyDescent="0.3">
      <c r="A58" s="1" t="s">
        <v>53</v>
      </c>
      <c r="B58" s="104">
        <v>372.20049999999998</v>
      </c>
      <c r="C58" s="104">
        <v>406.863</v>
      </c>
      <c r="D58" s="104">
        <v>435.54050000000001</v>
      </c>
      <c r="E58" s="104">
        <v>453.97500000000002</v>
      </c>
      <c r="F58" s="104">
        <v>455.815</v>
      </c>
      <c r="G58" s="104">
        <v>467.09899999999999</v>
      </c>
      <c r="H58" s="104">
        <v>498.20350000000002</v>
      </c>
      <c r="I58" s="104">
        <v>501.35300000000001</v>
      </c>
      <c r="J58" s="104">
        <v>598.05399999999997</v>
      </c>
      <c r="K58" s="104">
        <v>780.30449999999996</v>
      </c>
      <c r="L58" s="104">
        <v>937.63699999999994</v>
      </c>
      <c r="M58" s="104">
        <v>599.42100000000005</v>
      </c>
      <c r="N58" s="104">
        <v>624.45249999999999</v>
      </c>
      <c r="O58" s="104">
        <v>672.8075</v>
      </c>
      <c r="P58" s="104">
        <v>648.25</v>
      </c>
      <c r="Q58" s="104">
        <v>649.71849999999995</v>
      </c>
      <c r="R58" s="104">
        <v>656.51850000000002</v>
      </c>
      <c r="S58" s="104">
        <v>686.553</v>
      </c>
      <c r="T58" s="104">
        <v>677.65049999999997</v>
      </c>
      <c r="U58" s="104">
        <v>659.82600000000002</v>
      </c>
      <c r="V58" s="104">
        <v>728.19349999999997</v>
      </c>
      <c r="W58" s="104">
        <v>760.93499999999995</v>
      </c>
      <c r="X58" s="106">
        <v>821.47</v>
      </c>
    </row>
    <row r="59" spans="1:24" x14ac:dyDescent="0.3">
      <c r="A59" s="107" t="s">
        <v>54</v>
      </c>
      <c r="B59" s="108">
        <v>3809.5084999999999</v>
      </c>
      <c r="C59" s="108">
        <v>3524.915</v>
      </c>
      <c r="D59" s="108">
        <v>3801.5450000000001</v>
      </c>
      <c r="E59" s="108">
        <v>4223.2075000000004</v>
      </c>
      <c r="F59" s="108">
        <v>4903.3575000000001</v>
      </c>
      <c r="G59" s="108">
        <v>4341.5805</v>
      </c>
      <c r="H59" s="108">
        <v>4277.8339999999998</v>
      </c>
      <c r="I59" s="108">
        <v>4539.1869999999999</v>
      </c>
      <c r="J59" s="108">
        <v>5302.6745000000001</v>
      </c>
      <c r="K59" s="108">
        <v>7593.9260000000004</v>
      </c>
      <c r="L59" s="108">
        <v>7459.6184999999996</v>
      </c>
      <c r="M59" s="108">
        <v>4359.3434999999999</v>
      </c>
      <c r="N59" s="108">
        <v>4104.9454999999998</v>
      </c>
      <c r="O59" s="108">
        <v>4300.1295</v>
      </c>
      <c r="P59" s="108">
        <v>4243.0825000000004</v>
      </c>
      <c r="Q59" s="108">
        <v>3964.4854999999998</v>
      </c>
      <c r="R59" s="108">
        <v>4223.8360000000002</v>
      </c>
      <c r="S59" s="108">
        <v>5042.0825000000004</v>
      </c>
      <c r="T59" s="108">
        <v>4525.5469999999996</v>
      </c>
      <c r="U59" s="108">
        <v>4071.9059999999999</v>
      </c>
      <c r="V59" s="108">
        <v>4622.7875000000004</v>
      </c>
      <c r="W59" s="108">
        <v>5727.6490000000003</v>
      </c>
      <c r="X59" s="109">
        <v>6354.674</v>
      </c>
    </row>
    <row r="60" spans="1:24" x14ac:dyDescent="0.3">
      <c r="A60" s="97" t="s">
        <v>169</v>
      </c>
      <c r="B60" s="118"/>
      <c r="C60" s="118"/>
      <c r="D60" s="118"/>
      <c r="E60" s="118"/>
      <c r="F60" s="118"/>
      <c r="G60" s="118"/>
      <c r="H60" s="118"/>
      <c r="I60" s="118"/>
      <c r="J60" s="118"/>
      <c r="K60" s="118"/>
      <c r="L60" s="118"/>
      <c r="M60" s="118"/>
      <c r="N60" s="118"/>
      <c r="O60" s="118"/>
      <c r="P60" s="118"/>
      <c r="Q60" s="118"/>
      <c r="R60" s="118"/>
      <c r="S60" s="118"/>
      <c r="T60" s="118"/>
      <c r="U60" s="118"/>
      <c r="V60" s="118"/>
      <c r="W60" s="118"/>
      <c r="X60" s="119"/>
    </row>
    <row r="61" spans="1:24" x14ac:dyDescent="0.3">
      <c r="A61" s="115" t="s">
        <v>170</v>
      </c>
      <c r="B61" s="104">
        <v>26.968499999999999</v>
      </c>
      <c r="C61" s="104">
        <v>25.971</v>
      </c>
      <c r="D61" s="104">
        <v>32.858499999999999</v>
      </c>
      <c r="E61" s="104">
        <v>35.391500000000001</v>
      </c>
      <c r="F61" s="104">
        <v>32.845500000000001</v>
      </c>
      <c r="G61" s="104">
        <v>24.2165</v>
      </c>
      <c r="H61" s="104">
        <v>23.081</v>
      </c>
      <c r="I61" s="104">
        <v>29.760999999999999</v>
      </c>
      <c r="J61" s="104">
        <v>32.453000000000003</v>
      </c>
      <c r="K61" s="104">
        <v>34.89</v>
      </c>
      <c r="L61" s="104">
        <v>87.808000000000007</v>
      </c>
      <c r="M61" s="104">
        <v>93.534000000000006</v>
      </c>
      <c r="N61" s="104">
        <v>68.200999999999993</v>
      </c>
      <c r="O61" s="104">
        <v>60.136499999999998</v>
      </c>
      <c r="P61" s="104">
        <v>43.46</v>
      </c>
      <c r="Q61" s="104">
        <v>49.35</v>
      </c>
      <c r="R61" s="104">
        <v>68.638499999999993</v>
      </c>
      <c r="S61" s="104">
        <v>82.7</v>
      </c>
      <c r="T61" s="104">
        <v>76.870500000000007</v>
      </c>
      <c r="U61" s="104">
        <v>82.891000000000005</v>
      </c>
      <c r="V61" s="104">
        <v>94.514499999999998</v>
      </c>
      <c r="W61" s="104">
        <v>99.228499999999997</v>
      </c>
      <c r="X61" s="106">
        <v>72.784000000000006</v>
      </c>
    </row>
    <row r="62" spans="1:24" x14ac:dyDescent="0.3">
      <c r="A62" s="115" t="s">
        <v>171</v>
      </c>
      <c r="B62" s="104">
        <v>68.470500000000001</v>
      </c>
      <c r="C62" s="104">
        <v>95.495500000000007</v>
      </c>
      <c r="D62" s="104">
        <v>110.393</v>
      </c>
      <c r="E62" s="104">
        <v>116.18600000000001</v>
      </c>
      <c r="F62" s="104">
        <v>106.4605</v>
      </c>
      <c r="G62" s="104">
        <v>110.2265</v>
      </c>
      <c r="H62" s="104">
        <v>106.387</v>
      </c>
      <c r="I62" s="104">
        <v>105.49</v>
      </c>
      <c r="J62" s="104">
        <v>99.284000000000006</v>
      </c>
      <c r="K62" s="104">
        <v>77.963499999999996</v>
      </c>
      <c r="L62" s="104">
        <v>85.634</v>
      </c>
      <c r="M62" s="104">
        <v>106.4015</v>
      </c>
      <c r="N62" s="104">
        <v>106.42749999999999</v>
      </c>
      <c r="O62" s="104">
        <v>89.019000000000005</v>
      </c>
      <c r="P62" s="104">
        <v>91.756</v>
      </c>
      <c r="Q62" s="104">
        <v>108.5085</v>
      </c>
      <c r="R62" s="104">
        <v>93.567499999999995</v>
      </c>
      <c r="S62" s="104">
        <v>92.287000000000006</v>
      </c>
      <c r="T62" s="104">
        <v>98.503500000000003</v>
      </c>
      <c r="U62" s="104">
        <v>86.593000000000004</v>
      </c>
      <c r="V62" s="104">
        <v>95.566999999999993</v>
      </c>
      <c r="W62" s="104">
        <v>115.0795</v>
      </c>
      <c r="X62" s="106">
        <v>69.369500000000002</v>
      </c>
    </row>
    <row r="63" spans="1:24" x14ac:dyDescent="0.3">
      <c r="A63" s="115" t="s">
        <v>172</v>
      </c>
      <c r="B63" s="104">
        <v>14.9</v>
      </c>
      <c r="C63" s="104">
        <v>14.891500000000001</v>
      </c>
      <c r="D63" s="104">
        <v>14.667999999999999</v>
      </c>
      <c r="E63" s="104">
        <v>14.499000000000001</v>
      </c>
      <c r="F63" s="104">
        <v>14.77</v>
      </c>
      <c r="G63" s="104">
        <v>14.895</v>
      </c>
      <c r="H63" s="104">
        <v>16.3645</v>
      </c>
      <c r="I63" s="104">
        <v>14.778</v>
      </c>
      <c r="J63" s="104">
        <v>13.721</v>
      </c>
      <c r="K63" s="104">
        <v>15.734</v>
      </c>
      <c r="L63" s="104">
        <v>16.0305</v>
      </c>
      <c r="M63" s="104">
        <v>13.5015</v>
      </c>
      <c r="N63" s="104">
        <v>11.624499999999999</v>
      </c>
      <c r="O63" s="104">
        <v>10.817</v>
      </c>
      <c r="P63" s="104">
        <v>9.9885000000000002</v>
      </c>
      <c r="Q63" s="104">
        <v>9.1784999999999997</v>
      </c>
      <c r="R63" s="104">
        <v>8.9390000000000001</v>
      </c>
      <c r="S63" s="104">
        <v>8.3469999999999995</v>
      </c>
      <c r="T63" s="104">
        <v>0</v>
      </c>
      <c r="U63" s="104">
        <v>0</v>
      </c>
      <c r="V63" s="104">
        <v>0</v>
      </c>
      <c r="W63" s="104">
        <v>0</v>
      </c>
      <c r="X63" s="106">
        <v>0</v>
      </c>
    </row>
    <row r="64" spans="1:24" x14ac:dyDescent="0.3">
      <c r="A64" s="115" t="s">
        <v>24</v>
      </c>
      <c r="B64" s="104">
        <v>71.782499999999999</v>
      </c>
      <c r="C64" s="104">
        <v>71.157499999999999</v>
      </c>
      <c r="D64" s="104">
        <v>78.064999999999998</v>
      </c>
      <c r="E64" s="104">
        <v>76.173000000000002</v>
      </c>
      <c r="F64" s="104">
        <v>66.828999999999994</v>
      </c>
      <c r="G64" s="104">
        <v>63.735999999999997</v>
      </c>
      <c r="H64" s="104">
        <v>58.642499999999998</v>
      </c>
      <c r="I64" s="104">
        <v>42.372500000000002</v>
      </c>
      <c r="J64" s="104">
        <v>37.727499999999999</v>
      </c>
      <c r="K64" s="104">
        <v>33.191000000000003</v>
      </c>
      <c r="L64" s="104">
        <v>35.804499999999997</v>
      </c>
      <c r="M64" s="104">
        <v>32.673000000000002</v>
      </c>
      <c r="N64" s="104">
        <v>25.341999999999999</v>
      </c>
      <c r="O64" s="104">
        <v>18.519500000000001</v>
      </c>
      <c r="P64" s="104">
        <v>20.629000000000001</v>
      </c>
      <c r="Q64" s="104">
        <v>25.15</v>
      </c>
      <c r="R64" s="104">
        <v>23.029499999999999</v>
      </c>
      <c r="S64" s="104">
        <v>24.977499999999999</v>
      </c>
      <c r="T64" s="104">
        <v>26.760999999999999</v>
      </c>
      <c r="U64" s="104">
        <v>19.6525</v>
      </c>
      <c r="V64" s="104">
        <v>18.077999999999999</v>
      </c>
      <c r="W64" s="104">
        <v>10.986000000000001</v>
      </c>
      <c r="X64" s="106">
        <v>25.607500000000002</v>
      </c>
    </row>
    <row r="65" spans="1:24" x14ac:dyDescent="0.3">
      <c r="A65" s="115" t="s">
        <v>173</v>
      </c>
      <c r="B65" s="104">
        <v>3.7160000000000002</v>
      </c>
      <c r="C65" s="104">
        <v>4.3665000000000003</v>
      </c>
      <c r="D65" s="104">
        <v>2.8410000000000002</v>
      </c>
      <c r="E65" s="104">
        <v>3.2385000000000002</v>
      </c>
      <c r="F65" s="104">
        <v>3.4664999999999999</v>
      </c>
      <c r="G65" s="104">
        <v>3.355</v>
      </c>
      <c r="H65" s="104">
        <v>2.9744999999999999</v>
      </c>
      <c r="I65" s="104">
        <v>2.7915000000000001</v>
      </c>
      <c r="J65" s="104">
        <v>2.9089999999999998</v>
      </c>
      <c r="K65" s="104">
        <v>2.919</v>
      </c>
      <c r="L65" s="104">
        <v>2.8650000000000002</v>
      </c>
      <c r="M65" s="104">
        <v>2.6779999999999999</v>
      </c>
      <c r="N65" s="104">
        <v>2.8140000000000001</v>
      </c>
      <c r="O65" s="104">
        <v>2.7444999999999999</v>
      </c>
      <c r="P65" s="104">
        <v>2.7404999999999999</v>
      </c>
      <c r="Q65" s="104">
        <v>2.73</v>
      </c>
      <c r="R65" s="104">
        <v>2.7685</v>
      </c>
      <c r="S65" s="104">
        <v>2.8155000000000001</v>
      </c>
      <c r="T65" s="104">
        <v>2.6070000000000002</v>
      </c>
      <c r="U65" s="104">
        <v>2.4889999999999999</v>
      </c>
      <c r="V65" s="104">
        <v>2.8340000000000001</v>
      </c>
      <c r="W65" s="104">
        <v>2.3239999999999998</v>
      </c>
      <c r="X65" s="106">
        <v>3.0139999999999998</v>
      </c>
    </row>
    <row r="66" spans="1:24" x14ac:dyDescent="0.3">
      <c r="A66" s="115" t="s">
        <v>174</v>
      </c>
      <c r="B66" s="104">
        <v>50.112499999999997</v>
      </c>
      <c r="C66" s="104">
        <v>61.5015</v>
      </c>
      <c r="D66" s="104">
        <v>64.084500000000006</v>
      </c>
      <c r="E66" s="104">
        <v>73.017499999999998</v>
      </c>
      <c r="F66" s="104">
        <v>75.287999999999997</v>
      </c>
      <c r="G66" s="104">
        <v>73.912499999999994</v>
      </c>
      <c r="H66" s="104">
        <v>79.149000000000001</v>
      </c>
      <c r="I66" s="104">
        <v>83.826499999999996</v>
      </c>
      <c r="J66" s="104">
        <v>89.017499999999998</v>
      </c>
      <c r="K66" s="104">
        <v>91.450500000000005</v>
      </c>
      <c r="L66" s="104">
        <v>89.469499999999996</v>
      </c>
      <c r="M66" s="104">
        <v>99.138999999999996</v>
      </c>
      <c r="N66" s="104">
        <v>102.831</v>
      </c>
      <c r="O66" s="104">
        <v>108.785</v>
      </c>
      <c r="P66" s="104">
        <v>141.60499999999999</v>
      </c>
      <c r="Q66" s="104">
        <v>254.09049999999999</v>
      </c>
      <c r="R66" s="104">
        <v>191.32650000000001</v>
      </c>
      <c r="S66" s="104">
        <v>166.78800000000001</v>
      </c>
      <c r="T66" s="104">
        <v>137.029</v>
      </c>
      <c r="U66" s="104">
        <v>114.3335</v>
      </c>
      <c r="V66" s="104">
        <v>125.9425</v>
      </c>
      <c r="W66" s="104">
        <v>106.3045</v>
      </c>
      <c r="X66" s="106">
        <v>90.863</v>
      </c>
    </row>
    <row r="67" spans="1:24" x14ac:dyDescent="0.3">
      <c r="A67" s="115" t="s">
        <v>28</v>
      </c>
      <c r="B67" s="104">
        <v>1528.431</v>
      </c>
      <c r="C67" s="104">
        <v>1766.9525000000001</v>
      </c>
      <c r="D67" s="104">
        <v>2008.0409999999999</v>
      </c>
      <c r="E67" s="104">
        <v>2351.5414999999998</v>
      </c>
      <c r="F67" s="104">
        <v>1884.8520000000001</v>
      </c>
      <c r="G67" s="104">
        <v>2015.5325</v>
      </c>
      <c r="H67" s="104">
        <v>2035.4485</v>
      </c>
      <c r="I67" s="104">
        <v>1994.547</v>
      </c>
      <c r="J67" s="104">
        <v>1593.0174999999999</v>
      </c>
      <c r="K67" s="104">
        <v>1583.7360000000001</v>
      </c>
      <c r="L67" s="104">
        <v>1441.71</v>
      </c>
      <c r="M67" s="104">
        <v>1345.3440000000001</v>
      </c>
      <c r="N67" s="104">
        <v>1349.4114999999999</v>
      </c>
      <c r="O67" s="104">
        <v>1300.0094999999999</v>
      </c>
      <c r="P67" s="104">
        <v>1310.2674999999999</v>
      </c>
      <c r="Q67" s="104">
        <v>1293.4614999999999</v>
      </c>
      <c r="R67" s="104">
        <v>1320.778</v>
      </c>
      <c r="S67" s="104">
        <v>1381.1994999999999</v>
      </c>
      <c r="T67" s="104">
        <v>1417.902</v>
      </c>
      <c r="U67" s="104">
        <v>1418.1365000000001</v>
      </c>
      <c r="V67" s="104">
        <v>1561.309</v>
      </c>
      <c r="W67" s="104">
        <v>2010.1410000000001</v>
      </c>
      <c r="X67" s="106">
        <v>2284.7240000000002</v>
      </c>
    </row>
    <row r="68" spans="1:24" x14ac:dyDescent="0.3">
      <c r="A68" s="115" t="s">
        <v>175</v>
      </c>
      <c r="B68" s="104">
        <v>0</v>
      </c>
      <c r="C68" s="104">
        <v>0</v>
      </c>
      <c r="D68" s="104">
        <v>0</v>
      </c>
      <c r="E68" s="104">
        <v>0</v>
      </c>
      <c r="F68" s="104">
        <v>0</v>
      </c>
      <c r="G68" s="104">
        <v>0</v>
      </c>
      <c r="H68" s="104">
        <v>0</v>
      </c>
      <c r="I68" s="104">
        <v>0</v>
      </c>
      <c r="J68" s="104">
        <v>0</v>
      </c>
      <c r="K68" s="104">
        <v>0</v>
      </c>
      <c r="L68" s="104">
        <v>0</v>
      </c>
      <c r="M68" s="104">
        <v>0.21</v>
      </c>
      <c r="N68" s="104">
        <v>2.52</v>
      </c>
      <c r="O68" s="104">
        <v>3.4235000000000002</v>
      </c>
      <c r="P68" s="104">
        <v>4.0940000000000003</v>
      </c>
      <c r="Q68" s="104">
        <v>4.5274999999999999</v>
      </c>
      <c r="R68" s="104">
        <v>5.8760000000000003</v>
      </c>
      <c r="S68" s="104">
        <v>4.8520000000000003</v>
      </c>
      <c r="T68" s="104">
        <v>4.819</v>
      </c>
      <c r="U68" s="104">
        <v>7.1529999999999996</v>
      </c>
      <c r="V68" s="104">
        <v>7.6239999999999997</v>
      </c>
      <c r="W68" s="104">
        <v>8.1630000000000003</v>
      </c>
      <c r="X68" s="106">
        <v>8.8179999999999996</v>
      </c>
    </row>
    <row r="69" spans="1:24" x14ac:dyDescent="0.3">
      <c r="A69" s="115" t="s">
        <v>176</v>
      </c>
      <c r="B69" s="104">
        <v>564.30799999999999</v>
      </c>
      <c r="C69" s="104">
        <v>528.75199999999995</v>
      </c>
      <c r="D69" s="104">
        <v>620.27200000000005</v>
      </c>
      <c r="E69" s="104">
        <v>579.51250000000005</v>
      </c>
      <c r="F69" s="104">
        <v>648.09550000000002</v>
      </c>
      <c r="G69" s="104">
        <v>810.19299999999998</v>
      </c>
      <c r="H69" s="104">
        <v>664.23850000000004</v>
      </c>
      <c r="I69" s="104">
        <v>685.87450000000001</v>
      </c>
      <c r="J69" s="104">
        <v>581.37649999999996</v>
      </c>
      <c r="K69" s="104">
        <v>661.55849999999998</v>
      </c>
      <c r="L69" s="104">
        <v>732.34</v>
      </c>
      <c r="M69" s="104">
        <v>592.13300000000004</v>
      </c>
      <c r="N69" s="104">
        <v>487.49650000000003</v>
      </c>
      <c r="O69" s="104">
        <v>533.4325</v>
      </c>
      <c r="P69" s="104">
        <v>529.57650000000001</v>
      </c>
      <c r="Q69" s="104">
        <v>499.34750000000003</v>
      </c>
      <c r="R69" s="104">
        <v>554.31949999999995</v>
      </c>
      <c r="S69" s="104">
        <v>604.51750000000004</v>
      </c>
      <c r="T69" s="104">
        <v>728.18299999999999</v>
      </c>
      <c r="U69" s="104">
        <v>677.63499999999999</v>
      </c>
      <c r="V69" s="104">
        <v>606.66</v>
      </c>
      <c r="W69" s="104">
        <v>641.36149999999998</v>
      </c>
      <c r="X69" s="106">
        <v>698.34900000000005</v>
      </c>
    </row>
    <row r="70" spans="1:24" x14ac:dyDescent="0.3">
      <c r="A70" s="115" t="s">
        <v>177</v>
      </c>
      <c r="B70" s="104">
        <v>5.3440000000000003</v>
      </c>
      <c r="C70" s="104">
        <v>6.7880000000000003</v>
      </c>
      <c r="D70" s="104">
        <v>3.8584999999999998</v>
      </c>
      <c r="E70" s="104">
        <v>3.3639999999999999</v>
      </c>
      <c r="F70" s="104">
        <v>1.3640000000000001</v>
      </c>
      <c r="G70" s="104">
        <v>7.0000000000000007E-2</v>
      </c>
      <c r="H70" s="104">
        <v>0</v>
      </c>
      <c r="I70" s="104">
        <v>0</v>
      </c>
      <c r="J70" s="104">
        <v>0</v>
      </c>
      <c r="K70" s="104">
        <v>0</v>
      </c>
      <c r="L70" s="104">
        <v>0</v>
      </c>
      <c r="M70" s="104">
        <v>0</v>
      </c>
      <c r="N70" s="104">
        <v>0</v>
      </c>
      <c r="O70" s="104">
        <v>0</v>
      </c>
      <c r="P70" s="104">
        <v>0</v>
      </c>
      <c r="Q70" s="104">
        <v>0</v>
      </c>
      <c r="R70" s="104">
        <v>0</v>
      </c>
      <c r="S70" s="104">
        <v>0</v>
      </c>
      <c r="T70" s="104">
        <v>0</v>
      </c>
      <c r="U70" s="104">
        <v>0</v>
      </c>
      <c r="V70" s="104">
        <v>0</v>
      </c>
      <c r="W70" s="104">
        <v>0</v>
      </c>
      <c r="X70" s="106">
        <v>0</v>
      </c>
    </row>
    <row r="71" spans="1:24" x14ac:dyDescent="0.3">
      <c r="A71" s="115" t="s">
        <v>178</v>
      </c>
      <c r="B71" s="104">
        <v>69.881</v>
      </c>
      <c r="C71" s="104">
        <v>66.046999999999997</v>
      </c>
      <c r="D71" s="104">
        <v>64.551500000000004</v>
      </c>
      <c r="E71" s="104">
        <v>71.0625</v>
      </c>
      <c r="F71" s="104">
        <v>72.085499999999996</v>
      </c>
      <c r="G71" s="104">
        <v>87.328500000000005</v>
      </c>
      <c r="H71" s="104">
        <v>97.144999999999996</v>
      </c>
      <c r="I71" s="104">
        <v>103.73650000000001</v>
      </c>
      <c r="J71" s="104">
        <v>90.665000000000006</v>
      </c>
      <c r="K71" s="104">
        <v>91.009500000000003</v>
      </c>
      <c r="L71" s="104">
        <v>74.747500000000002</v>
      </c>
      <c r="M71" s="104">
        <v>70.293999999999997</v>
      </c>
      <c r="N71" s="104">
        <v>71.563999999999993</v>
      </c>
      <c r="O71" s="104">
        <v>65.38</v>
      </c>
      <c r="P71" s="104">
        <v>66.564499999999995</v>
      </c>
      <c r="Q71" s="104">
        <v>108.0385</v>
      </c>
      <c r="R71" s="104">
        <v>114.7315</v>
      </c>
      <c r="S71" s="104">
        <v>97.090500000000006</v>
      </c>
      <c r="T71" s="104">
        <v>89.364000000000004</v>
      </c>
      <c r="U71" s="104">
        <v>95.734999999999999</v>
      </c>
      <c r="V71" s="104">
        <v>98.072500000000005</v>
      </c>
      <c r="W71" s="104">
        <v>112.17700000000001</v>
      </c>
      <c r="X71" s="106">
        <v>94.914500000000004</v>
      </c>
    </row>
    <row r="72" spans="1:24" x14ac:dyDescent="0.3">
      <c r="A72" s="115" t="s">
        <v>26</v>
      </c>
      <c r="B72" s="104">
        <v>118.127</v>
      </c>
      <c r="C72" s="104">
        <v>108.7175</v>
      </c>
      <c r="D72" s="104">
        <v>103.0975</v>
      </c>
      <c r="E72" s="104">
        <v>99.921499999999995</v>
      </c>
      <c r="F72" s="104">
        <v>145.346</v>
      </c>
      <c r="G72" s="104">
        <v>157.65899999999999</v>
      </c>
      <c r="H72" s="104">
        <v>163.96950000000001</v>
      </c>
      <c r="I72" s="104">
        <v>141.58850000000001</v>
      </c>
      <c r="J72" s="104">
        <v>128.5565</v>
      </c>
      <c r="K72" s="104">
        <v>100.6825</v>
      </c>
      <c r="L72" s="104">
        <v>88.328999999999994</v>
      </c>
      <c r="M72" s="104">
        <v>88.822500000000005</v>
      </c>
      <c r="N72" s="104">
        <v>91.637</v>
      </c>
      <c r="O72" s="104">
        <v>96.635000000000005</v>
      </c>
      <c r="P72" s="104">
        <v>134.17349999999999</v>
      </c>
      <c r="Q72" s="104">
        <v>94.498500000000007</v>
      </c>
      <c r="R72" s="104">
        <v>88.715500000000006</v>
      </c>
      <c r="S72" s="104">
        <v>83.665000000000006</v>
      </c>
      <c r="T72" s="104">
        <v>77.547499999999999</v>
      </c>
      <c r="U72" s="104">
        <v>90.787499999999994</v>
      </c>
      <c r="V72" s="104">
        <v>105.5175</v>
      </c>
      <c r="W72" s="104">
        <v>87.260999999999996</v>
      </c>
      <c r="X72" s="106">
        <v>92.424000000000007</v>
      </c>
    </row>
    <row r="73" spans="1:24" x14ac:dyDescent="0.3">
      <c r="A73" s="120" t="s">
        <v>30</v>
      </c>
      <c r="B73" s="108">
        <v>2522.0410000000002</v>
      </c>
      <c r="C73" s="108">
        <v>2750.6405</v>
      </c>
      <c r="D73" s="108">
        <v>3102.7305000000001</v>
      </c>
      <c r="E73" s="108">
        <v>3423.9074999999998</v>
      </c>
      <c r="F73" s="108">
        <v>3051.4025000000001</v>
      </c>
      <c r="G73" s="108">
        <v>3361.1244999999999</v>
      </c>
      <c r="H73" s="108">
        <v>3247.4</v>
      </c>
      <c r="I73" s="108">
        <v>3204.7660000000001</v>
      </c>
      <c r="J73" s="108">
        <v>2668.7275</v>
      </c>
      <c r="K73" s="108">
        <v>2693.1345000000001</v>
      </c>
      <c r="L73" s="108">
        <v>2654.7379999999998</v>
      </c>
      <c r="M73" s="108">
        <v>2444.7305000000001</v>
      </c>
      <c r="N73" s="108">
        <v>2319.8690000000001</v>
      </c>
      <c r="O73" s="108">
        <v>2288.902</v>
      </c>
      <c r="P73" s="108">
        <v>2354.855</v>
      </c>
      <c r="Q73" s="108">
        <v>2448.8809999999999</v>
      </c>
      <c r="R73" s="108">
        <v>2472.69</v>
      </c>
      <c r="S73" s="108">
        <v>2549.2395000000001</v>
      </c>
      <c r="T73" s="108">
        <v>2659.5864999999999</v>
      </c>
      <c r="U73" s="108">
        <v>2595.4059999999999</v>
      </c>
      <c r="V73" s="108">
        <v>2716.1190000000001</v>
      </c>
      <c r="W73" s="108">
        <v>3193.0259999999998</v>
      </c>
      <c r="X73" s="109">
        <v>3440.8674999999998</v>
      </c>
    </row>
    <row r="74" spans="1:24" x14ac:dyDescent="0.3">
      <c r="A74" s="97" t="s">
        <v>123</v>
      </c>
      <c r="B74" s="118"/>
      <c r="C74" s="118"/>
      <c r="D74" s="118"/>
      <c r="E74" s="118"/>
      <c r="F74" s="118"/>
      <c r="G74" s="118"/>
      <c r="H74" s="118"/>
      <c r="I74" s="118"/>
      <c r="J74" s="118"/>
      <c r="K74" s="118"/>
      <c r="L74" s="118"/>
      <c r="M74" s="118"/>
      <c r="N74" s="118"/>
      <c r="O74" s="118"/>
      <c r="P74" s="118"/>
      <c r="Q74" s="118"/>
      <c r="R74" s="118"/>
      <c r="S74" s="118"/>
      <c r="T74" s="118"/>
      <c r="U74" s="118"/>
      <c r="V74" s="118"/>
      <c r="W74" s="118"/>
      <c r="X74" s="119"/>
    </row>
    <row r="75" spans="1:24" x14ac:dyDescent="0.3">
      <c r="A75" s="1" t="s">
        <v>179</v>
      </c>
      <c r="B75" s="104">
        <v>0</v>
      </c>
      <c r="C75" s="104">
        <v>0</v>
      </c>
      <c r="D75" s="104">
        <v>0</v>
      </c>
      <c r="E75" s="104">
        <v>0</v>
      </c>
      <c r="F75" s="104">
        <v>0</v>
      </c>
      <c r="G75" s="104">
        <v>0</v>
      </c>
      <c r="H75" s="104">
        <v>0</v>
      </c>
      <c r="I75" s="104">
        <v>0</v>
      </c>
      <c r="J75" s="104">
        <v>0</v>
      </c>
      <c r="K75" s="104">
        <v>0</v>
      </c>
      <c r="L75" s="104">
        <v>0</v>
      </c>
      <c r="M75" s="104">
        <v>3.1E-2</v>
      </c>
      <c r="N75" s="104">
        <v>1.4999999999999999E-2</v>
      </c>
      <c r="O75" s="104">
        <v>6.0499999999999998E-2</v>
      </c>
      <c r="P75" s="104">
        <v>5.2999999999999999E-2</v>
      </c>
      <c r="Q75" s="104">
        <v>6.7500000000000004E-2</v>
      </c>
      <c r="R75" s="104">
        <v>7.7499999999999999E-2</v>
      </c>
      <c r="S75" s="104">
        <v>3.5999999999999997E-2</v>
      </c>
      <c r="T75" s="104">
        <v>0.18099999999999999</v>
      </c>
      <c r="U75" s="104">
        <v>1.0674999999999999</v>
      </c>
      <c r="V75" s="104">
        <v>5.7000000000000002E-2</v>
      </c>
      <c r="W75" s="104">
        <v>0.159</v>
      </c>
      <c r="X75" s="106">
        <v>6.4000000000000001E-2</v>
      </c>
    </row>
    <row r="76" spans="1:24" x14ac:dyDescent="0.3">
      <c r="A76" s="1" t="s">
        <v>180</v>
      </c>
      <c r="B76" s="104">
        <v>249.1515</v>
      </c>
      <c r="C76" s="104">
        <v>216.09299999999999</v>
      </c>
      <c r="D76" s="104">
        <v>194.12200000000001</v>
      </c>
      <c r="E76" s="104">
        <v>203.51249999999999</v>
      </c>
      <c r="F76" s="104">
        <v>203.84</v>
      </c>
      <c r="G76" s="104">
        <v>252.28800000000001</v>
      </c>
      <c r="H76" s="104">
        <v>219.55</v>
      </c>
      <c r="I76" s="104">
        <v>226.25</v>
      </c>
      <c r="J76" s="104">
        <v>252.16550000000001</v>
      </c>
      <c r="K76" s="104">
        <v>269.1345</v>
      </c>
      <c r="L76" s="104">
        <v>248.62</v>
      </c>
      <c r="M76" s="104">
        <v>253.72749999999999</v>
      </c>
      <c r="N76" s="104">
        <v>327.05549999999999</v>
      </c>
      <c r="O76" s="104">
        <v>231.399</v>
      </c>
      <c r="P76" s="104">
        <v>211.155</v>
      </c>
      <c r="Q76" s="104">
        <v>204.613</v>
      </c>
      <c r="R76" s="104">
        <v>253.822</v>
      </c>
      <c r="S76" s="104">
        <v>219.46250000000001</v>
      </c>
      <c r="T76" s="104">
        <v>216.16399999999999</v>
      </c>
      <c r="U76" s="104">
        <v>266.74450000000002</v>
      </c>
      <c r="V76" s="104">
        <v>191.91</v>
      </c>
      <c r="W76" s="104">
        <v>189.44800000000001</v>
      </c>
      <c r="X76" s="106">
        <v>196.3305</v>
      </c>
    </row>
    <row r="77" spans="1:24" x14ac:dyDescent="0.3">
      <c r="A77" s="1" t="s">
        <v>181</v>
      </c>
      <c r="B77" s="104">
        <v>0</v>
      </c>
      <c r="C77" s="104">
        <v>0</v>
      </c>
      <c r="D77" s="104">
        <v>0</v>
      </c>
      <c r="E77" s="104">
        <v>0</v>
      </c>
      <c r="F77" s="104">
        <v>0</v>
      </c>
      <c r="G77" s="104">
        <v>0</v>
      </c>
      <c r="H77" s="104">
        <v>0</v>
      </c>
      <c r="I77" s="104">
        <v>0</v>
      </c>
      <c r="J77" s="104">
        <v>0</v>
      </c>
      <c r="K77" s="104">
        <v>0</v>
      </c>
      <c r="L77" s="104">
        <v>0</v>
      </c>
      <c r="M77" s="104">
        <v>0</v>
      </c>
      <c r="N77" s="104">
        <v>0</v>
      </c>
      <c r="O77" s="104">
        <v>0</v>
      </c>
      <c r="P77" s="104">
        <v>0</v>
      </c>
      <c r="Q77" s="104">
        <v>0</v>
      </c>
      <c r="R77" s="104">
        <v>0</v>
      </c>
      <c r="S77" s="104">
        <v>0</v>
      </c>
      <c r="T77" s="104">
        <v>0</v>
      </c>
      <c r="U77" s="104">
        <v>0.24</v>
      </c>
      <c r="V77" s="104">
        <v>0</v>
      </c>
      <c r="W77" s="104">
        <v>0</v>
      </c>
      <c r="X77" s="106">
        <v>0</v>
      </c>
    </row>
    <row r="78" spans="1:24" x14ac:dyDescent="0.3">
      <c r="A78" s="1" t="s">
        <v>182</v>
      </c>
      <c r="B78" s="104">
        <v>0</v>
      </c>
      <c r="C78" s="104">
        <v>0</v>
      </c>
      <c r="D78" s="104">
        <v>0</v>
      </c>
      <c r="E78" s="104">
        <v>0</v>
      </c>
      <c r="F78" s="104">
        <v>0</v>
      </c>
      <c r="G78" s="104">
        <v>0</v>
      </c>
      <c r="H78" s="104">
        <v>0</v>
      </c>
      <c r="I78" s="104">
        <v>0</v>
      </c>
      <c r="J78" s="104">
        <v>0</v>
      </c>
      <c r="K78" s="104">
        <v>5.1660000000000004</v>
      </c>
      <c r="L78" s="104">
        <v>0.66100000000000003</v>
      </c>
      <c r="M78" s="104">
        <v>0</v>
      </c>
      <c r="N78" s="104">
        <v>0</v>
      </c>
      <c r="O78" s="104">
        <v>1.413</v>
      </c>
      <c r="P78" s="104">
        <v>1.0680000000000001</v>
      </c>
      <c r="Q78" s="104">
        <v>2.0764999999999998</v>
      </c>
      <c r="R78" s="104">
        <v>2.0234999999999999</v>
      </c>
      <c r="S78" s="104">
        <v>1.9870000000000001</v>
      </c>
      <c r="T78" s="104">
        <v>1.7090000000000001</v>
      </c>
      <c r="U78" s="104">
        <v>1.7589999999999999</v>
      </c>
      <c r="V78" s="104">
        <v>1.9635</v>
      </c>
      <c r="W78" s="104">
        <v>1.9670000000000001</v>
      </c>
      <c r="X78" s="106">
        <v>1.9624999999999999</v>
      </c>
    </row>
    <row r="79" spans="1:24" x14ac:dyDescent="0.3">
      <c r="A79" s="1" t="s">
        <v>61</v>
      </c>
      <c r="B79" s="104">
        <v>315.50599999999997</v>
      </c>
      <c r="C79" s="104">
        <v>316.39049999999997</v>
      </c>
      <c r="D79" s="104">
        <v>330.85449999999997</v>
      </c>
      <c r="E79" s="104">
        <v>329.11599999999999</v>
      </c>
      <c r="F79" s="104">
        <v>325.12849999999997</v>
      </c>
      <c r="G79" s="104">
        <v>279.19600000000003</v>
      </c>
      <c r="H79" s="104">
        <v>308.42700000000002</v>
      </c>
      <c r="I79" s="104">
        <v>388.70699999999999</v>
      </c>
      <c r="J79" s="104">
        <v>357.47699999999998</v>
      </c>
      <c r="K79" s="104">
        <v>334.99349999999998</v>
      </c>
      <c r="L79" s="104">
        <v>376.89350000000002</v>
      </c>
      <c r="M79" s="104">
        <v>326.16000000000003</v>
      </c>
      <c r="N79" s="104">
        <v>370.72300000000001</v>
      </c>
      <c r="O79" s="104">
        <v>319.43700000000001</v>
      </c>
      <c r="P79" s="104">
        <v>216.7595</v>
      </c>
      <c r="Q79" s="104">
        <v>166.04</v>
      </c>
      <c r="R79" s="104">
        <v>263.54500000000002</v>
      </c>
      <c r="S79" s="104">
        <v>604.85550000000001</v>
      </c>
      <c r="T79" s="104">
        <v>552.37800000000004</v>
      </c>
      <c r="U79" s="104">
        <v>559.46500000000003</v>
      </c>
      <c r="V79" s="104">
        <v>596.1105</v>
      </c>
      <c r="W79" s="104">
        <v>647.21</v>
      </c>
      <c r="X79" s="106">
        <v>796.06100000000004</v>
      </c>
    </row>
    <row r="80" spans="1:24" x14ac:dyDescent="0.3">
      <c r="A80" s="1" t="s">
        <v>183</v>
      </c>
      <c r="B80" s="104">
        <v>0</v>
      </c>
      <c r="C80" s="104">
        <v>0</v>
      </c>
      <c r="D80" s="104">
        <v>0</v>
      </c>
      <c r="E80" s="104">
        <v>0</v>
      </c>
      <c r="F80" s="104">
        <v>0</v>
      </c>
      <c r="G80" s="104">
        <v>0</v>
      </c>
      <c r="H80" s="104">
        <v>0</v>
      </c>
      <c r="I80" s="104">
        <v>0</v>
      </c>
      <c r="J80" s="104">
        <v>0</v>
      </c>
      <c r="K80" s="104">
        <v>0</v>
      </c>
      <c r="L80" s="104">
        <v>0</v>
      </c>
      <c r="M80" s="104">
        <v>0</v>
      </c>
      <c r="N80" s="104">
        <v>0</v>
      </c>
      <c r="O80" s="104">
        <v>0</v>
      </c>
      <c r="P80" s="104">
        <v>0</v>
      </c>
      <c r="Q80" s="104">
        <v>5.5750000000000002</v>
      </c>
      <c r="R80" s="104">
        <v>4.4695</v>
      </c>
      <c r="S80" s="104">
        <v>1.6459999999999999</v>
      </c>
      <c r="T80" s="104">
        <v>1.198</v>
      </c>
      <c r="U80" s="104">
        <v>7.0999999999999994E-2</v>
      </c>
      <c r="V80" s="104">
        <v>3.3500000000000002E-2</v>
      </c>
      <c r="W80" s="104">
        <v>3.15E-2</v>
      </c>
      <c r="X80" s="106">
        <v>6.3500000000000001E-2</v>
      </c>
    </row>
    <row r="81" spans="1:24" x14ac:dyDescent="0.3">
      <c r="A81" s="1" t="s">
        <v>184</v>
      </c>
      <c r="B81" s="104">
        <v>16.298500000000001</v>
      </c>
      <c r="C81" s="104">
        <v>21.509</v>
      </c>
      <c r="D81" s="104">
        <v>41.277999999999999</v>
      </c>
      <c r="E81" s="104">
        <v>78.673000000000002</v>
      </c>
      <c r="F81" s="104">
        <v>139.75</v>
      </c>
      <c r="G81" s="104">
        <v>145.78899999999999</v>
      </c>
      <c r="H81" s="104">
        <v>139.54349999999999</v>
      </c>
      <c r="I81" s="104">
        <v>125.08150000000001</v>
      </c>
      <c r="J81" s="104">
        <v>35.9345</v>
      </c>
      <c r="K81" s="104">
        <v>31.275500000000001</v>
      </c>
      <c r="L81" s="104">
        <v>34.393500000000003</v>
      </c>
      <c r="M81" s="104">
        <v>36.89</v>
      </c>
      <c r="N81" s="104">
        <v>34.564</v>
      </c>
      <c r="O81" s="104">
        <v>34.6205</v>
      </c>
      <c r="P81" s="104">
        <v>32.671999999999997</v>
      </c>
      <c r="Q81" s="104">
        <v>22.511500000000002</v>
      </c>
      <c r="R81" s="104">
        <v>29.9085</v>
      </c>
      <c r="S81" s="104">
        <v>206.59700000000001</v>
      </c>
      <c r="T81" s="104">
        <v>239.714</v>
      </c>
      <c r="U81" s="104">
        <v>231.61</v>
      </c>
      <c r="V81" s="104">
        <v>222.31200000000001</v>
      </c>
      <c r="W81" s="104">
        <v>196.22049999999999</v>
      </c>
      <c r="X81" s="106">
        <v>47.674500000000002</v>
      </c>
    </row>
    <row r="82" spans="1:24" x14ac:dyDescent="0.3">
      <c r="A82" s="1" t="s">
        <v>185</v>
      </c>
      <c r="B82" s="104">
        <v>0</v>
      </c>
      <c r="C82" s="104">
        <v>0</v>
      </c>
      <c r="D82" s="104">
        <v>0</v>
      </c>
      <c r="E82" s="104">
        <v>0</v>
      </c>
      <c r="F82" s="104">
        <v>0</v>
      </c>
      <c r="G82" s="104">
        <v>0</v>
      </c>
      <c r="H82" s="104">
        <v>0</v>
      </c>
      <c r="I82" s="104">
        <v>0</v>
      </c>
      <c r="J82" s="104">
        <v>0</v>
      </c>
      <c r="K82" s="104">
        <v>0</v>
      </c>
      <c r="L82" s="104">
        <v>0</v>
      </c>
      <c r="M82" s="104">
        <v>0</v>
      </c>
      <c r="N82" s="104">
        <v>0</v>
      </c>
      <c r="O82" s="104">
        <v>0</v>
      </c>
      <c r="P82" s="104">
        <v>0</v>
      </c>
      <c r="Q82" s="104">
        <v>0</v>
      </c>
      <c r="R82" s="104">
        <v>0</v>
      </c>
      <c r="S82" s="104">
        <v>0</v>
      </c>
      <c r="T82" s="104">
        <v>0</v>
      </c>
      <c r="U82" s="104">
        <v>7.7499999999999999E-2</v>
      </c>
      <c r="V82" s="104">
        <v>0.17150000000000001</v>
      </c>
      <c r="W82" s="104">
        <v>0.215</v>
      </c>
      <c r="X82" s="106">
        <v>0.22</v>
      </c>
    </row>
    <row r="83" spans="1:24" x14ac:dyDescent="0.3">
      <c r="A83" s="1" t="s">
        <v>186</v>
      </c>
      <c r="B83" s="104">
        <v>0</v>
      </c>
      <c r="C83" s="104">
        <v>0</v>
      </c>
      <c r="D83" s="104">
        <v>0</v>
      </c>
      <c r="E83" s="104">
        <v>0</v>
      </c>
      <c r="F83" s="104">
        <v>0</v>
      </c>
      <c r="G83" s="104">
        <v>0</v>
      </c>
      <c r="H83" s="104">
        <v>0</v>
      </c>
      <c r="I83" s="104">
        <v>0</v>
      </c>
      <c r="J83" s="104">
        <v>0</v>
      </c>
      <c r="K83" s="104">
        <v>0</v>
      </c>
      <c r="L83" s="104">
        <v>0</v>
      </c>
      <c r="M83" s="104">
        <v>0</v>
      </c>
      <c r="N83" s="104">
        <v>0</v>
      </c>
      <c r="O83" s="104">
        <v>0</v>
      </c>
      <c r="P83" s="104">
        <v>0</v>
      </c>
      <c r="Q83" s="104">
        <v>0</v>
      </c>
      <c r="R83" s="104">
        <v>3.2414999999999998</v>
      </c>
      <c r="S83" s="104">
        <v>3.6894999999999998</v>
      </c>
      <c r="T83" s="104">
        <v>4.9184999999999999</v>
      </c>
      <c r="U83" s="104">
        <v>5.9714999999999998</v>
      </c>
      <c r="V83" s="104">
        <v>9.0869999999999997</v>
      </c>
      <c r="W83" s="104">
        <v>5.492</v>
      </c>
      <c r="X83" s="106">
        <v>5.9175000000000004</v>
      </c>
    </row>
    <row r="84" spans="1:24" x14ac:dyDescent="0.3">
      <c r="A84" s="1" t="s">
        <v>187</v>
      </c>
      <c r="B84" s="104">
        <v>0</v>
      </c>
      <c r="C84" s="104">
        <v>0</v>
      </c>
      <c r="D84" s="104">
        <v>0</v>
      </c>
      <c r="E84" s="104">
        <v>28.683499999999999</v>
      </c>
      <c r="F84" s="104">
        <v>93.504499999999993</v>
      </c>
      <c r="G84" s="104">
        <v>149.16900000000001</v>
      </c>
      <c r="H84" s="104">
        <v>198.86</v>
      </c>
      <c r="I84" s="104">
        <v>327.96550000000002</v>
      </c>
      <c r="J84" s="104">
        <v>363.65350000000001</v>
      </c>
      <c r="K84" s="104">
        <v>503.923</v>
      </c>
      <c r="L84" s="104">
        <v>525.61199999999997</v>
      </c>
      <c r="M84" s="104">
        <v>484.77499999999998</v>
      </c>
      <c r="N84" s="104">
        <v>448.7355</v>
      </c>
      <c r="O84" s="104">
        <v>485.61399999999998</v>
      </c>
      <c r="P84" s="104">
        <v>437.71199999999999</v>
      </c>
      <c r="Q84" s="104">
        <v>269.4855</v>
      </c>
      <c r="R84" s="104">
        <v>322.70699999999999</v>
      </c>
      <c r="S84" s="104">
        <v>350.95850000000002</v>
      </c>
      <c r="T84" s="104">
        <v>335.82650000000001</v>
      </c>
      <c r="U84" s="104">
        <v>326.8175</v>
      </c>
      <c r="V84" s="104">
        <v>281.94299999999998</v>
      </c>
      <c r="W84" s="104">
        <v>291.15350000000001</v>
      </c>
      <c r="X84" s="106">
        <v>226.86099999999999</v>
      </c>
    </row>
    <row r="85" spans="1:24" x14ac:dyDescent="0.3">
      <c r="A85" s="1" t="s">
        <v>68</v>
      </c>
      <c r="B85" s="104">
        <v>0</v>
      </c>
      <c r="C85" s="104">
        <v>0</v>
      </c>
      <c r="D85" s="104">
        <v>0</v>
      </c>
      <c r="E85" s="104">
        <v>0</v>
      </c>
      <c r="F85" s="104">
        <v>0</v>
      </c>
      <c r="G85" s="104">
        <v>0</v>
      </c>
      <c r="H85" s="104">
        <v>0</v>
      </c>
      <c r="I85" s="104">
        <v>0</v>
      </c>
      <c r="J85" s="104">
        <v>0</v>
      </c>
      <c r="K85" s="104">
        <v>0</v>
      </c>
      <c r="L85" s="104">
        <v>0</v>
      </c>
      <c r="M85" s="104">
        <v>0.87150000000000005</v>
      </c>
      <c r="N85" s="104">
        <v>1.2625</v>
      </c>
      <c r="O85" s="104">
        <v>1.26</v>
      </c>
      <c r="P85" s="104">
        <v>1.6180000000000001</v>
      </c>
      <c r="Q85" s="104">
        <v>0.68600000000000005</v>
      </c>
      <c r="R85" s="104">
        <v>0.61950000000000005</v>
      </c>
      <c r="S85" s="104">
        <v>0.8115</v>
      </c>
      <c r="T85" s="104">
        <v>0.42</v>
      </c>
      <c r="U85" s="104">
        <v>0.78349999999999997</v>
      </c>
      <c r="V85" s="104">
        <v>0.91649999999999998</v>
      </c>
      <c r="W85" s="104">
        <v>0.84650000000000003</v>
      </c>
      <c r="X85" s="106">
        <v>0.71750000000000003</v>
      </c>
    </row>
    <row r="86" spans="1:24" x14ac:dyDescent="0.3">
      <c r="A86" s="1" t="s">
        <v>188</v>
      </c>
      <c r="B86" s="104">
        <v>0</v>
      </c>
      <c r="C86" s="104">
        <v>0</v>
      </c>
      <c r="D86" s="104">
        <v>0</v>
      </c>
      <c r="E86" s="104">
        <v>0</v>
      </c>
      <c r="F86" s="104">
        <v>0</v>
      </c>
      <c r="G86" s="104">
        <v>0</v>
      </c>
      <c r="H86" s="104">
        <v>0</v>
      </c>
      <c r="I86" s="104">
        <v>0</v>
      </c>
      <c r="J86" s="104">
        <v>0</v>
      </c>
      <c r="K86" s="104">
        <v>0</v>
      </c>
      <c r="L86" s="104">
        <v>0</v>
      </c>
      <c r="M86" s="104">
        <v>0</v>
      </c>
      <c r="N86" s="104">
        <v>0</v>
      </c>
      <c r="O86" s="104">
        <v>0</v>
      </c>
      <c r="P86" s="104">
        <v>26.812999999999999</v>
      </c>
      <c r="Q86" s="104">
        <v>177.41800000000001</v>
      </c>
      <c r="R86" s="104">
        <v>220.89850000000001</v>
      </c>
      <c r="S86" s="104">
        <v>204.2345</v>
      </c>
      <c r="T86" s="104">
        <v>196.07</v>
      </c>
      <c r="U86" s="104">
        <v>200.07749999999999</v>
      </c>
      <c r="V86" s="104">
        <v>192.99850000000001</v>
      </c>
      <c r="W86" s="104">
        <v>205.863</v>
      </c>
      <c r="X86" s="106">
        <v>200.321</v>
      </c>
    </row>
    <row r="87" spans="1:24" x14ac:dyDescent="0.3">
      <c r="A87" s="1" t="s">
        <v>189</v>
      </c>
      <c r="B87" s="104">
        <v>5.3979999999999997</v>
      </c>
      <c r="C87" s="104">
        <v>7.2350000000000003</v>
      </c>
      <c r="D87" s="104">
        <v>5.9524999999999997</v>
      </c>
      <c r="E87" s="104">
        <v>10.207000000000001</v>
      </c>
      <c r="F87" s="104">
        <v>7.6035000000000004</v>
      </c>
      <c r="G87" s="104">
        <v>10.765000000000001</v>
      </c>
      <c r="H87" s="104">
        <v>11.3925</v>
      </c>
      <c r="I87" s="104">
        <v>13.439</v>
      </c>
      <c r="J87" s="104">
        <v>11.771000000000001</v>
      </c>
      <c r="K87" s="104">
        <v>16.715</v>
      </c>
      <c r="L87" s="104">
        <v>18.819500000000001</v>
      </c>
      <c r="M87" s="104">
        <v>25.458500000000001</v>
      </c>
      <c r="N87" s="104">
        <v>17.598500000000001</v>
      </c>
      <c r="O87" s="104">
        <v>28.733499999999999</v>
      </c>
      <c r="P87" s="104">
        <v>21.161999999999999</v>
      </c>
      <c r="Q87" s="104">
        <v>23.864999999999998</v>
      </c>
      <c r="R87" s="104">
        <v>20.617000000000001</v>
      </c>
      <c r="S87" s="104">
        <v>16.798999999999999</v>
      </c>
      <c r="T87" s="104">
        <v>13.9125</v>
      </c>
      <c r="U87" s="104">
        <v>12.9765</v>
      </c>
      <c r="V87" s="104">
        <v>13.000999999999999</v>
      </c>
      <c r="W87" s="104">
        <v>14.7875</v>
      </c>
      <c r="X87" s="106">
        <v>19.115500000000001</v>
      </c>
    </row>
    <row r="88" spans="1:24" x14ac:dyDescent="0.3">
      <c r="A88" s="1" t="s">
        <v>190</v>
      </c>
      <c r="B88" s="104">
        <v>0</v>
      </c>
      <c r="C88" s="104">
        <v>0</v>
      </c>
      <c r="D88" s="104">
        <v>0</v>
      </c>
      <c r="E88" s="104">
        <v>0</v>
      </c>
      <c r="F88" s="104">
        <v>0</v>
      </c>
      <c r="G88" s="104">
        <v>0</v>
      </c>
      <c r="H88" s="104">
        <v>0</v>
      </c>
      <c r="I88" s="104">
        <v>0</v>
      </c>
      <c r="J88" s="104">
        <v>0</v>
      </c>
      <c r="K88" s="104">
        <v>0</v>
      </c>
      <c r="L88" s="104">
        <v>0</v>
      </c>
      <c r="M88" s="104">
        <v>0</v>
      </c>
      <c r="N88" s="104">
        <v>0</v>
      </c>
      <c r="O88" s="104">
        <v>0</v>
      </c>
      <c r="P88" s="104">
        <v>0</v>
      </c>
      <c r="Q88" s="104">
        <v>0</v>
      </c>
      <c r="R88" s="104">
        <v>0</v>
      </c>
      <c r="S88" s="104">
        <v>0</v>
      </c>
      <c r="T88" s="104">
        <v>0</v>
      </c>
      <c r="U88" s="104">
        <v>3.4055</v>
      </c>
      <c r="V88" s="104">
        <v>2.5110000000000001</v>
      </c>
      <c r="W88" s="104">
        <v>3.7515000000000001</v>
      </c>
      <c r="X88" s="106">
        <v>5.1565000000000003</v>
      </c>
    </row>
    <row r="89" spans="1:24" x14ac:dyDescent="0.3">
      <c r="A89" s="1" t="s">
        <v>191</v>
      </c>
      <c r="B89" s="104">
        <v>0</v>
      </c>
      <c r="C89" s="104">
        <v>0</v>
      </c>
      <c r="D89" s="104">
        <v>0</v>
      </c>
      <c r="E89" s="104">
        <v>0</v>
      </c>
      <c r="F89" s="104">
        <v>0</v>
      </c>
      <c r="G89" s="104">
        <v>0</v>
      </c>
      <c r="H89" s="104">
        <v>0</v>
      </c>
      <c r="I89" s="104">
        <v>0</v>
      </c>
      <c r="J89" s="104">
        <v>0</v>
      </c>
      <c r="K89" s="104">
        <v>0</v>
      </c>
      <c r="L89" s="104">
        <v>0</v>
      </c>
      <c r="M89" s="104">
        <v>0</v>
      </c>
      <c r="N89" s="104">
        <v>0</v>
      </c>
      <c r="O89" s="104">
        <v>0</v>
      </c>
      <c r="P89" s="104">
        <v>0</v>
      </c>
      <c r="Q89" s="104">
        <v>0</v>
      </c>
      <c r="R89" s="104">
        <v>0</v>
      </c>
      <c r="S89" s="104">
        <v>0</v>
      </c>
      <c r="T89" s="104">
        <v>0</v>
      </c>
      <c r="U89" s="104">
        <v>32.475000000000001</v>
      </c>
      <c r="V89" s="104">
        <v>173.001</v>
      </c>
      <c r="W89" s="104">
        <v>134.852</v>
      </c>
      <c r="X89" s="106">
        <v>3.3919999999999999</v>
      </c>
    </row>
    <row r="90" spans="1:24" x14ac:dyDescent="0.3">
      <c r="A90" s="1" t="s">
        <v>192</v>
      </c>
      <c r="B90" s="104">
        <v>0</v>
      </c>
      <c r="C90" s="104">
        <v>0</v>
      </c>
      <c r="D90" s="104">
        <v>0</v>
      </c>
      <c r="E90" s="104">
        <v>0</v>
      </c>
      <c r="F90" s="104">
        <v>0</v>
      </c>
      <c r="G90" s="104">
        <v>0</v>
      </c>
      <c r="H90" s="104">
        <v>0</v>
      </c>
      <c r="I90" s="104">
        <v>0</v>
      </c>
      <c r="J90" s="104">
        <v>0</v>
      </c>
      <c r="K90" s="104">
        <v>0</v>
      </c>
      <c r="L90" s="104">
        <v>0</v>
      </c>
      <c r="M90" s="104">
        <v>0</v>
      </c>
      <c r="N90" s="104">
        <v>0</v>
      </c>
      <c r="O90" s="104">
        <v>3.4845000000000002</v>
      </c>
      <c r="P90" s="104">
        <v>1.9390000000000001</v>
      </c>
      <c r="Q90" s="104">
        <v>2.0865</v>
      </c>
      <c r="R90" s="104">
        <v>2.7309999999999999</v>
      </c>
      <c r="S90" s="104">
        <v>2.363</v>
      </c>
      <c r="T90" s="104">
        <v>2.448</v>
      </c>
      <c r="U90" s="104">
        <v>2.6185</v>
      </c>
      <c r="V90" s="104">
        <v>2.113</v>
      </c>
      <c r="W90" s="104">
        <v>1.4470000000000001</v>
      </c>
      <c r="X90" s="106">
        <v>3.3614999999999999</v>
      </c>
    </row>
    <row r="91" spans="1:24" x14ac:dyDescent="0.3">
      <c r="A91" s="1" t="s">
        <v>193</v>
      </c>
      <c r="B91" s="104">
        <v>29.389500000000002</v>
      </c>
      <c r="C91" s="104">
        <v>29.196000000000002</v>
      </c>
      <c r="D91" s="104">
        <v>29.86</v>
      </c>
      <c r="E91" s="104">
        <v>35.049999999999997</v>
      </c>
      <c r="F91" s="104">
        <v>36.034500000000001</v>
      </c>
      <c r="G91" s="104">
        <v>43.727499999999999</v>
      </c>
      <c r="H91" s="104">
        <v>56.100499999999997</v>
      </c>
      <c r="I91" s="104">
        <v>47.124499999999998</v>
      </c>
      <c r="J91" s="104">
        <v>43.6205</v>
      </c>
      <c r="K91" s="104">
        <v>43.844000000000001</v>
      </c>
      <c r="L91" s="104">
        <v>57.146999999999998</v>
      </c>
      <c r="M91" s="104">
        <v>54.302999999999997</v>
      </c>
      <c r="N91" s="104">
        <v>64.747500000000002</v>
      </c>
      <c r="O91" s="104">
        <v>77.763999999999996</v>
      </c>
      <c r="P91" s="104">
        <v>76.403000000000006</v>
      </c>
      <c r="Q91" s="104">
        <v>84.14</v>
      </c>
      <c r="R91" s="104">
        <v>104.81399999999999</v>
      </c>
      <c r="S91" s="104">
        <v>125.8275</v>
      </c>
      <c r="T91" s="104">
        <v>72.709000000000003</v>
      </c>
      <c r="U91" s="104">
        <v>66.005499999999998</v>
      </c>
      <c r="V91" s="104">
        <v>78.043000000000006</v>
      </c>
      <c r="W91" s="104">
        <v>83.191000000000003</v>
      </c>
      <c r="X91" s="106">
        <v>93.738</v>
      </c>
    </row>
    <row r="92" spans="1:24" x14ac:dyDescent="0.3">
      <c r="A92" s="1" t="s">
        <v>194</v>
      </c>
      <c r="B92" s="104">
        <v>17.077999999999999</v>
      </c>
      <c r="C92" s="104">
        <v>19.409500000000001</v>
      </c>
      <c r="D92" s="104">
        <v>21.483000000000001</v>
      </c>
      <c r="E92" s="104">
        <v>24.158000000000001</v>
      </c>
      <c r="F92" s="104">
        <v>23.573</v>
      </c>
      <c r="G92" s="104">
        <v>4.0205000000000002</v>
      </c>
      <c r="H92" s="104">
        <v>9.9450000000000003</v>
      </c>
      <c r="I92" s="104">
        <v>10.0525</v>
      </c>
      <c r="J92" s="104">
        <v>20.552499999999998</v>
      </c>
      <c r="K92" s="104">
        <v>10.179500000000001</v>
      </c>
      <c r="L92" s="104">
        <v>11.1355</v>
      </c>
      <c r="M92" s="104">
        <v>10.722</v>
      </c>
      <c r="N92" s="104">
        <v>9.0845000000000002</v>
      </c>
      <c r="O92" s="104">
        <v>23.922999999999998</v>
      </c>
      <c r="P92" s="104">
        <v>25.226500000000001</v>
      </c>
      <c r="Q92" s="104">
        <v>21.015499999999999</v>
      </c>
      <c r="R92" s="104">
        <v>18.356000000000002</v>
      </c>
      <c r="S92" s="104">
        <v>18.459</v>
      </c>
      <c r="T92" s="104">
        <v>14.9785</v>
      </c>
      <c r="U92" s="104">
        <v>17.8385</v>
      </c>
      <c r="V92" s="104">
        <v>19.623999999999999</v>
      </c>
      <c r="W92" s="104">
        <v>15.073499999999999</v>
      </c>
      <c r="X92" s="106">
        <v>15.63</v>
      </c>
    </row>
    <row r="93" spans="1:24" x14ac:dyDescent="0.3">
      <c r="A93" s="1" t="s">
        <v>195</v>
      </c>
      <c r="B93" s="104">
        <v>0</v>
      </c>
      <c r="C93" s="104">
        <v>0</v>
      </c>
      <c r="D93" s="104">
        <v>0</v>
      </c>
      <c r="E93" s="104">
        <v>0</v>
      </c>
      <c r="F93" s="104">
        <v>0</v>
      </c>
      <c r="G93" s="104">
        <v>0</v>
      </c>
      <c r="H93" s="104">
        <v>0</v>
      </c>
      <c r="I93" s="104">
        <v>0</v>
      </c>
      <c r="J93" s="104">
        <v>0</v>
      </c>
      <c r="K93" s="104">
        <v>0</v>
      </c>
      <c r="L93" s="104">
        <v>0</v>
      </c>
      <c r="M93" s="104">
        <v>2.0745</v>
      </c>
      <c r="N93" s="104">
        <v>4.8514999999999997</v>
      </c>
      <c r="O93" s="104">
        <v>5.8819999999999997</v>
      </c>
      <c r="P93" s="104">
        <v>5.7145000000000001</v>
      </c>
      <c r="Q93" s="104">
        <v>5.3849999999999998</v>
      </c>
      <c r="R93" s="104">
        <v>4.3070000000000004</v>
      </c>
      <c r="S93" s="104">
        <v>1.1005</v>
      </c>
      <c r="T93" s="104">
        <v>1.617</v>
      </c>
      <c r="U93" s="104">
        <v>0.16</v>
      </c>
      <c r="V93" s="104">
        <v>0.09</v>
      </c>
      <c r="W93" s="104">
        <v>0</v>
      </c>
      <c r="X93" s="106">
        <v>0</v>
      </c>
    </row>
    <row r="94" spans="1:24" x14ac:dyDescent="0.3">
      <c r="A94" s="1" t="s">
        <v>196</v>
      </c>
      <c r="B94" s="104">
        <v>0</v>
      </c>
      <c r="C94" s="104">
        <v>0</v>
      </c>
      <c r="D94" s="104">
        <v>0</v>
      </c>
      <c r="E94" s="104">
        <v>0</v>
      </c>
      <c r="F94" s="104">
        <v>0</v>
      </c>
      <c r="G94" s="104">
        <v>0</v>
      </c>
      <c r="H94" s="104">
        <v>0</v>
      </c>
      <c r="I94" s="104">
        <v>0</v>
      </c>
      <c r="J94" s="104">
        <v>0</v>
      </c>
      <c r="K94" s="104">
        <v>0</v>
      </c>
      <c r="L94" s="104">
        <v>0</v>
      </c>
      <c r="M94" s="104">
        <v>0</v>
      </c>
      <c r="N94" s="104">
        <v>0</v>
      </c>
      <c r="O94" s="104">
        <v>0.73399999999999999</v>
      </c>
      <c r="P94" s="104">
        <v>1.1859999999999999</v>
      </c>
      <c r="Q94" s="104">
        <v>1.6125</v>
      </c>
      <c r="R94" s="104">
        <v>1.6585000000000001</v>
      </c>
      <c r="S94" s="104">
        <v>0.214</v>
      </c>
      <c r="T94" s="104">
        <v>0.20200000000000001</v>
      </c>
      <c r="U94" s="104">
        <v>2.5000000000000001E-2</v>
      </c>
      <c r="V94" s="104">
        <v>8.8999999999999996E-2</v>
      </c>
      <c r="W94" s="104">
        <v>2.1000000000000001E-2</v>
      </c>
      <c r="X94" s="106">
        <v>4.4999999999999997E-3</v>
      </c>
    </row>
    <row r="95" spans="1:24" x14ac:dyDescent="0.3">
      <c r="A95" s="1" t="s">
        <v>64</v>
      </c>
      <c r="B95" s="104">
        <v>0</v>
      </c>
      <c r="C95" s="104">
        <v>0</v>
      </c>
      <c r="D95" s="104">
        <v>0</v>
      </c>
      <c r="E95" s="104">
        <v>0</v>
      </c>
      <c r="F95" s="104">
        <v>6.88</v>
      </c>
      <c r="G95" s="104">
        <v>4.702</v>
      </c>
      <c r="H95" s="104">
        <v>1.615</v>
      </c>
      <c r="I95" s="104">
        <v>9.6835000000000004</v>
      </c>
      <c r="J95" s="104">
        <v>220.6875</v>
      </c>
      <c r="K95" s="104">
        <v>275.077</v>
      </c>
      <c r="L95" s="104">
        <v>282.62650000000002</v>
      </c>
      <c r="M95" s="104">
        <v>274.95650000000001</v>
      </c>
      <c r="N95" s="104">
        <v>194.20150000000001</v>
      </c>
      <c r="O95" s="104">
        <v>239.45599999999999</v>
      </c>
      <c r="P95" s="104">
        <v>263.68900000000002</v>
      </c>
      <c r="Q95" s="104">
        <v>289.81</v>
      </c>
      <c r="R95" s="104">
        <v>305.79000000000002</v>
      </c>
      <c r="S95" s="104">
        <v>195.9485</v>
      </c>
      <c r="T95" s="104">
        <v>233.30850000000001</v>
      </c>
      <c r="U95" s="104">
        <v>336.54300000000001</v>
      </c>
      <c r="V95" s="104">
        <v>295.4545</v>
      </c>
      <c r="W95" s="104">
        <v>267.29899999999998</v>
      </c>
      <c r="X95" s="106">
        <v>276.80200000000002</v>
      </c>
    </row>
    <row r="96" spans="1:24" x14ac:dyDescent="0.3">
      <c r="A96" s="1" t="s">
        <v>197</v>
      </c>
      <c r="B96" s="104">
        <v>0</v>
      </c>
      <c r="C96" s="104">
        <v>0</v>
      </c>
      <c r="D96" s="104">
        <v>0</v>
      </c>
      <c r="E96" s="104">
        <v>0</v>
      </c>
      <c r="F96" s="104">
        <v>0</v>
      </c>
      <c r="G96" s="104">
        <v>0</v>
      </c>
      <c r="H96" s="104">
        <v>0.11799999999999999</v>
      </c>
      <c r="I96" s="104">
        <v>0.41849999999999998</v>
      </c>
      <c r="J96" s="104">
        <v>5.3999999999999999E-2</v>
      </c>
      <c r="K96" s="104">
        <v>0.02</v>
      </c>
      <c r="L96" s="104">
        <v>3.5999999999999997E-2</v>
      </c>
      <c r="M96" s="104">
        <v>2.8000000000000001E-2</v>
      </c>
      <c r="N96" s="104">
        <v>4.0000000000000001E-3</v>
      </c>
      <c r="O96" s="104">
        <v>6.0000000000000001E-3</v>
      </c>
      <c r="P96" s="104">
        <v>0.02</v>
      </c>
      <c r="Q96" s="104">
        <v>0.55049999999999999</v>
      </c>
      <c r="R96" s="104">
        <v>0.13700000000000001</v>
      </c>
      <c r="S96" s="104">
        <v>0.39250000000000002</v>
      </c>
      <c r="T96" s="104">
        <v>0</v>
      </c>
      <c r="U96" s="104">
        <v>5.3994999999999997</v>
      </c>
      <c r="V96" s="104">
        <v>21.329499999999999</v>
      </c>
      <c r="W96" s="104">
        <v>20.861999999999998</v>
      </c>
      <c r="X96" s="106">
        <v>26.0305</v>
      </c>
    </row>
    <row r="97" spans="1:16363" x14ac:dyDescent="0.3">
      <c r="A97" s="1" t="s">
        <v>198</v>
      </c>
      <c r="B97" s="104">
        <v>0</v>
      </c>
      <c r="C97" s="104">
        <v>0</v>
      </c>
      <c r="D97" s="104">
        <v>0</v>
      </c>
      <c r="E97" s="104">
        <v>0</v>
      </c>
      <c r="F97" s="104">
        <v>0</v>
      </c>
      <c r="G97" s="104">
        <v>0</v>
      </c>
      <c r="H97" s="104">
        <v>0</v>
      </c>
      <c r="I97" s="104">
        <v>0</v>
      </c>
      <c r="J97" s="104">
        <v>0</v>
      </c>
      <c r="K97" s="104">
        <v>0</v>
      </c>
      <c r="L97" s="104">
        <v>0</v>
      </c>
      <c r="M97" s="104">
        <v>0</v>
      </c>
      <c r="N97" s="104">
        <v>0</v>
      </c>
      <c r="O97" s="104">
        <v>0.23200000000000001</v>
      </c>
      <c r="P97" s="104">
        <v>9.5000000000000001E-2</v>
      </c>
      <c r="Q97" s="104">
        <v>0.16900000000000001</v>
      </c>
      <c r="R97" s="104">
        <v>0.24399999999999999</v>
      </c>
      <c r="S97" s="104">
        <v>0.2185</v>
      </c>
      <c r="T97" s="104">
        <v>0.13400000000000001</v>
      </c>
      <c r="U97" s="104">
        <v>0.184</v>
      </c>
      <c r="V97" s="104">
        <v>0.32900000000000001</v>
      </c>
      <c r="W97" s="104">
        <v>0.25800000000000001</v>
      </c>
      <c r="X97" s="106">
        <v>0.33500000000000002</v>
      </c>
    </row>
    <row r="98" spans="1:16363" x14ac:dyDescent="0.3">
      <c r="A98" s="1" t="s">
        <v>59</v>
      </c>
      <c r="B98" s="104">
        <v>903.702</v>
      </c>
      <c r="C98" s="104">
        <v>870.26549999999997</v>
      </c>
      <c r="D98" s="104">
        <v>843.89549999999997</v>
      </c>
      <c r="E98" s="104">
        <v>827.41</v>
      </c>
      <c r="F98" s="104">
        <v>1043.0205000000001</v>
      </c>
      <c r="G98" s="104">
        <v>1174.4649999999999</v>
      </c>
      <c r="H98" s="104">
        <v>1282.5564999999999</v>
      </c>
      <c r="I98" s="104">
        <v>1228.5815</v>
      </c>
      <c r="J98" s="104">
        <v>1196.9894999999999</v>
      </c>
      <c r="K98" s="104">
        <v>1278.4870000000001</v>
      </c>
      <c r="L98" s="104">
        <v>1716.9349999999999</v>
      </c>
      <c r="M98" s="104">
        <v>1635.5754999999999</v>
      </c>
      <c r="N98" s="104">
        <v>1483.8924999999999</v>
      </c>
      <c r="O98" s="104">
        <v>1345.2135000000001</v>
      </c>
      <c r="P98" s="104">
        <v>1302.8969999999999</v>
      </c>
      <c r="Q98" s="104">
        <v>1551.8364999999999</v>
      </c>
      <c r="R98" s="104">
        <v>1292.0205000000001</v>
      </c>
      <c r="S98" s="104">
        <v>871.89449999999999</v>
      </c>
      <c r="T98" s="104">
        <v>1412.3920000000001</v>
      </c>
      <c r="U98" s="104">
        <v>1712.2325000000001</v>
      </c>
      <c r="V98" s="104">
        <v>2240.1345000000001</v>
      </c>
      <c r="W98" s="104">
        <v>2522.6280000000002</v>
      </c>
      <c r="X98" s="106">
        <v>2245.0814999999998</v>
      </c>
    </row>
    <row r="99" spans="1:16363" x14ac:dyDescent="0.3">
      <c r="A99" s="107" t="s">
        <v>71</v>
      </c>
      <c r="B99" s="108">
        <v>1536.5235</v>
      </c>
      <c r="C99" s="108">
        <v>1480.0985000000001</v>
      </c>
      <c r="D99" s="108">
        <v>1467.4455</v>
      </c>
      <c r="E99" s="108">
        <v>1536.81</v>
      </c>
      <c r="F99" s="108">
        <v>1879.3344999999999</v>
      </c>
      <c r="G99" s="108">
        <v>2064.1219999999998</v>
      </c>
      <c r="H99" s="108">
        <v>2228.1080000000002</v>
      </c>
      <c r="I99" s="108">
        <v>2377.3035</v>
      </c>
      <c r="J99" s="108">
        <v>2502.9054999999998</v>
      </c>
      <c r="K99" s="108">
        <v>2768.8150000000001</v>
      </c>
      <c r="L99" s="108">
        <v>3272.8795</v>
      </c>
      <c r="M99" s="108">
        <v>3105.5729999999999</v>
      </c>
      <c r="N99" s="108">
        <v>2956.7354999999998</v>
      </c>
      <c r="O99" s="108">
        <v>2799.2325000000001</v>
      </c>
      <c r="P99" s="108">
        <v>2626.1824999999999</v>
      </c>
      <c r="Q99" s="108">
        <v>2828.9434999999999</v>
      </c>
      <c r="R99" s="108">
        <v>2851.9875000000002</v>
      </c>
      <c r="S99" s="108">
        <v>2827.4949999999999</v>
      </c>
      <c r="T99" s="108">
        <v>3300.2804999999998</v>
      </c>
      <c r="U99" s="108">
        <v>3784.5479999999998</v>
      </c>
      <c r="V99" s="108">
        <v>4343.2224999999999</v>
      </c>
      <c r="W99" s="108">
        <v>4602.7764999999999</v>
      </c>
      <c r="X99" s="109">
        <v>4164.84</v>
      </c>
    </row>
    <row r="100" spans="1:16363" s="102" customFormat="1" x14ac:dyDescent="0.3">
      <c r="A100" s="97" t="s">
        <v>124</v>
      </c>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9"/>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row>
    <row r="101" spans="1:16363" x14ac:dyDescent="0.3">
      <c r="A101" s="103" t="s">
        <v>60</v>
      </c>
      <c r="B101" s="104">
        <v>0.17649999999999999</v>
      </c>
      <c r="C101" s="104">
        <v>0.188</v>
      </c>
      <c r="D101" s="104">
        <v>0.19850000000000001</v>
      </c>
      <c r="E101" s="104">
        <v>0.17050000000000001</v>
      </c>
      <c r="F101" s="104">
        <v>0.14249999999999999</v>
      </c>
      <c r="G101" s="104">
        <v>0.21249999999999999</v>
      </c>
      <c r="H101" s="104">
        <v>0.40899999999999997</v>
      </c>
      <c r="I101" s="104">
        <v>0.1125</v>
      </c>
      <c r="J101" s="104">
        <v>0.06</v>
      </c>
      <c r="K101" s="104">
        <v>5.45E-2</v>
      </c>
      <c r="L101" s="104">
        <v>0.1845</v>
      </c>
      <c r="M101" s="104">
        <v>0.16300000000000001</v>
      </c>
      <c r="N101" s="104">
        <v>0.26050000000000001</v>
      </c>
      <c r="O101" s="104">
        <v>0.51649999999999996</v>
      </c>
      <c r="P101" s="104">
        <v>0.23599999999999999</v>
      </c>
      <c r="Q101" s="104">
        <v>0.17649999999999999</v>
      </c>
      <c r="R101" s="104">
        <v>8.19</v>
      </c>
      <c r="S101" s="104">
        <v>22.334</v>
      </c>
      <c r="T101" s="104">
        <v>4.5380000000000003</v>
      </c>
      <c r="U101" s="104">
        <v>6.2084999999999999</v>
      </c>
      <c r="V101" s="104">
        <v>83.358999999999995</v>
      </c>
      <c r="W101" s="104">
        <v>355.221</v>
      </c>
      <c r="X101" s="106">
        <v>356.85649999999998</v>
      </c>
    </row>
    <row r="102" spans="1:16363" x14ac:dyDescent="0.3">
      <c r="A102" s="103" t="s">
        <v>56</v>
      </c>
      <c r="B102" s="104">
        <v>593.63149999999996</v>
      </c>
      <c r="C102" s="104">
        <v>795.8845</v>
      </c>
      <c r="D102" s="104">
        <v>461.07049999999998</v>
      </c>
      <c r="E102" s="104">
        <v>441.49599999999998</v>
      </c>
      <c r="F102" s="104">
        <v>539.19899999999996</v>
      </c>
      <c r="G102" s="104">
        <v>1215.837</v>
      </c>
      <c r="H102" s="104">
        <v>1539.6534999999999</v>
      </c>
      <c r="I102" s="104">
        <v>1276.6395</v>
      </c>
      <c r="J102" s="104">
        <v>1069.7080000000001</v>
      </c>
      <c r="K102" s="104">
        <v>1264.6030000000001</v>
      </c>
      <c r="L102" s="104">
        <v>1382.605</v>
      </c>
      <c r="M102" s="104">
        <v>1092.7874999999999</v>
      </c>
      <c r="N102" s="104">
        <v>1117.1085</v>
      </c>
      <c r="O102" s="104">
        <v>760.72500000000002</v>
      </c>
      <c r="P102" s="104">
        <v>177.56800000000001</v>
      </c>
      <c r="Q102" s="104">
        <v>50.48</v>
      </c>
      <c r="R102" s="104">
        <v>180.61150000000001</v>
      </c>
      <c r="S102" s="104">
        <v>359.41</v>
      </c>
      <c r="T102" s="104">
        <v>544.23400000000004</v>
      </c>
      <c r="U102" s="104">
        <v>612.00149999999996</v>
      </c>
      <c r="V102" s="104">
        <v>678.00350000000003</v>
      </c>
      <c r="W102" s="104">
        <v>652.34799999999996</v>
      </c>
      <c r="X102" s="106">
        <v>650.86199999999997</v>
      </c>
    </row>
    <row r="103" spans="1:16363" x14ac:dyDescent="0.3">
      <c r="A103" s="103" t="s">
        <v>58</v>
      </c>
      <c r="B103" s="104">
        <v>0</v>
      </c>
      <c r="C103" s="104">
        <v>21.57</v>
      </c>
      <c r="D103" s="104">
        <v>78.023499999999999</v>
      </c>
      <c r="E103" s="104">
        <v>252.76750000000001</v>
      </c>
      <c r="F103" s="104">
        <v>293.53899999999999</v>
      </c>
      <c r="G103" s="104">
        <v>394.56700000000001</v>
      </c>
      <c r="H103" s="104">
        <v>494.24599999999998</v>
      </c>
      <c r="I103" s="104">
        <v>445.77550000000002</v>
      </c>
      <c r="J103" s="104">
        <v>439.45049999999998</v>
      </c>
      <c r="K103" s="104">
        <v>534.875</v>
      </c>
      <c r="L103" s="104">
        <v>534.01</v>
      </c>
      <c r="M103" s="104">
        <v>499.14550000000003</v>
      </c>
      <c r="N103" s="104">
        <v>309.858</v>
      </c>
      <c r="O103" s="104">
        <v>387.61750000000001</v>
      </c>
      <c r="P103" s="104">
        <v>427.36</v>
      </c>
      <c r="Q103" s="104">
        <v>191.08150000000001</v>
      </c>
      <c r="R103" s="104">
        <v>351.45650000000001</v>
      </c>
      <c r="S103" s="104">
        <v>592.52949999999998</v>
      </c>
      <c r="T103" s="104">
        <v>630.7645</v>
      </c>
      <c r="U103" s="104">
        <v>263.53550000000001</v>
      </c>
      <c r="V103" s="104">
        <v>544.74649999999997</v>
      </c>
      <c r="W103" s="104">
        <v>527.05899999999997</v>
      </c>
      <c r="X103" s="106">
        <v>258.488</v>
      </c>
    </row>
    <row r="104" spans="1:16363" x14ac:dyDescent="0.3">
      <c r="A104" s="103" t="s">
        <v>62</v>
      </c>
      <c r="B104" s="104">
        <v>1173.6835000000001</v>
      </c>
      <c r="C104" s="104">
        <v>1134.529</v>
      </c>
      <c r="D104" s="104">
        <v>1132.9010000000001</v>
      </c>
      <c r="E104" s="104">
        <v>1433.3305</v>
      </c>
      <c r="F104" s="104">
        <v>1443.2180000000001</v>
      </c>
      <c r="G104" s="104">
        <v>1650.9939999999999</v>
      </c>
      <c r="H104" s="104">
        <v>2013.7545</v>
      </c>
      <c r="I104" s="104">
        <v>1817.5619999999999</v>
      </c>
      <c r="J104" s="104">
        <v>981.79899999999998</v>
      </c>
      <c r="K104" s="104">
        <v>1407.2059999999999</v>
      </c>
      <c r="L104" s="104">
        <v>2064.7424999999998</v>
      </c>
      <c r="M104" s="104">
        <v>2370.1415000000002</v>
      </c>
      <c r="N104" s="104">
        <v>1417.3135</v>
      </c>
      <c r="O104" s="104">
        <v>1175.2339999999999</v>
      </c>
      <c r="P104" s="104">
        <v>851.76800000000003</v>
      </c>
      <c r="Q104" s="104">
        <v>765.91499999999996</v>
      </c>
      <c r="R104" s="104">
        <v>793.3125</v>
      </c>
      <c r="S104" s="104">
        <v>846.82</v>
      </c>
      <c r="T104" s="104">
        <v>629.94000000000005</v>
      </c>
      <c r="U104" s="104">
        <v>410.84249999999997</v>
      </c>
      <c r="V104" s="104">
        <v>293.572</v>
      </c>
      <c r="W104" s="104">
        <v>356.55500000000001</v>
      </c>
      <c r="X104" s="106">
        <v>405.86349999999999</v>
      </c>
    </row>
    <row r="105" spans="1:16363" x14ac:dyDescent="0.3">
      <c r="A105" s="107" t="s">
        <v>63</v>
      </c>
      <c r="B105" s="108">
        <v>1767.4915000000001</v>
      </c>
      <c r="C105" s="108">
        <v>1952.1714999999999</v>
      </c>
      <c r="D105" s="108">
        <v>1672.1935000000001</v>
      </c>
      <c r="E105" s="108">
        <v>2127.7645000000002</v>
      </c>
      <c r="F105" s="108">
        <v>2276.0985000000001</v>
      </c>
      <c r="G105" s="108">
        <v>3261.6104999999998</v>
      </c>
      <c r="H105" s="108">
        <v>4048.0630000000001</v>
      </c>
      <c r="I105" s="108">
        <v>3540.0895</v>
      </c>
      <c r="J105" s="108">
        <v>2491.0174999999999</v>
      </c>
      <c r="K105" s="108">
        <v>3206.7384999999999</v>
      </c>
      <c r="L105" s="108">
        <v>3981.5419999999999</v>
      </c>
      <c r="M105" s="108">
        <v>3962.2375000000002</v>
      </c>
      <c r="N105" s="108">
        <v>2844.5405000000001</v>
      </c>
      <c r="O105" s="108">
        <v>2324.0929999999998</v>
      </c>
      <c r="P105" s="108">
        <v>1456.932</v>
      </c>
      <c r="Q105" s="108">
        <v>1007.653</v>
      </c>
      <c r="R105" s="108">
        <v>1333.5705</v>
      </c>
      <c r="S105" s="108">
        <v>1821.0934999999999</v>
      </c>
      <c r="T105" s="108">
        <v>1809.4765</v>
      </c>
      <c r="U105" s="108">
        <v>1292.588</v>
      </c>
      <c r="V105" s="108">
        <v>1599.681</v>
      </c>
      <c r="W105" s="108">
        <v>1891.183</v>
      </c>
      <c r="X105" s="109">
        <v>1672.07</v>
      </c>
    </row>
    <row r="106" spans="1:16363" s="102" customFormat="1" x14ac:dyDescent="0.3">
      <c r="A106" s="97" t="s">
        <v>126</v>
      </c>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9"/>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row>
    <row r="107" spans="1:16363" s="121" customFormat="1" x14ac:dyDescent="0.3">
      <c r="A107" s="103" t="s">
        <v>25</v>
      </c>
      <c r="B107" s="104">
        <v>168.48</v>
      </c>
      <c r="C107" s="104">
        <v>146.52699999999999</v>
      </c>
      <c r="D107" s="104">
        <v>135.68299999999999</v>
      </c>
      <c r="E107" s="104">
        <v>133.27000000000001</v>
      </c>
      <c r="F107" s="104">
        <v>146.27000000000001</v>
      </c>
      <c r="G107" s="104">
        <v>147.54599999999999</v>
      </c>
      <c r="H107" s="104">
        <v>144.5625</v>
      </c>
      <c r="I107" s="104">
        <v>153.53299999999999</v>
      </c>
      <c r="J107" s="104">
        <v>177.02099999999999</v>
      </c>
      <c r="K107" s="104">
        <v>186.39150000000001</v>
      </c>
      <c r="L107" s="104">
        <v>209.46100000000001</v>
      </c>
      <c r="M107" s="104">
        <v>163.04300000000001</v>
      </c>
      <c r="N107" s="104">
        <v>194.316</v>
      </c>
      <c r="O107" s="104">
        <v>154.584</v>
      </c>
      <c r="P107" s="104">
        <v>112.267</v>
      </c>
      <c r="Q107" s="104">
        <v>71.018000000000001</v>
      </c>
      <c r="R107" s="104">
        <v>114.94499999999999</v>
      </c>
      <c r="S107" s="104">
        <v>126.306</v>
      </c>
      <c r="T107" s="104">
        <v>134.96199999999999</v>
      </c>
      <c r="U107" s="104">
        <v>105.60250000000001</v>
      </c>
      <c r="V107" s="104">
        <v>138.36500000000001</v>
      </c>
      <c r="W107" s="104">
        <v>173.5155</v>
      </c>
      <c r="X107" s="106">
        <v>172.92500000000001</v>
      </c>
    </row>
    <row r="108" spans="1:16363" s="121" customFormat="1" x14ac:dyDescent="0.3">
      <c r="A108" s="103" t="s">
        <v>27</v>
      </c>
      <c r="B108" s="104">
        <v>0.14449999999999999</v>
      </c>
      <c r="C108" s="104">
        <v>1.7589999999999999</v>
      </c>
      <c r="D108" s="104">
        <v>0.72099999999999997</v>
      </c>
      <c r="E108" s="104">
        <v>0.77949999999999997</v>
      </c>
      <c r="F108" s="104">
        <v>0.95450000000000002</v>
      </c>
      <c r="G108" s="104">
        <v>1.9185000000000001</v>
      </c>
      <c r="H108" s="104">
        <v>1.4690000000000001</v>
      </c>
      <c r="I108" s="104">
        <v>0.86799999999999999</v>
      </c>
      <c r="J108" s="104">
        <v>1.3754999999999999</v>
      </c>
      <c r="K108" s="104">
        <v>0.438</v>
      </c>
      <c r="L108" s="104">
        <v>0.76549999999999996</v>
      </c>
      <c r="M108" s="104">
        <v>2.8370000000000002</v>
      </c>
      <c r="N108" s="104">
        <v>3.5205000000000002</v>
      </c>
      <c r="O108" s="104">
        <v>9.8230000000000004</v>
      </c>
      <c r="P108" s="104">
        <v>3.4245000000000001</v>
      </c>
      <c r="Q108" s="104">
        <v>3.7115</v>
      </c>
      <c r="R108" s="104">
        <v>3.3759999999999999</v>
      </c>
      <c r="S108" s="104">
        <v>2.0024999999999999</v>
      </c>
      <c r="T108" s="104">
        <v>2.4780000000000002</v>
      </c>
      <c r="U108" s="104">
        <v>1.99</v>
      </c>
      <c r="V108" s="104">
        <v>2.9660000000000002</v>
      </c>
      <c r="W108" s="104">
        <v>3.4289999999999998</v>
      </c>
      <c r="X108" s="106">
        <v>3.887</v>
      </c>
    </row>
    <row r="109" spans="1:16363" s="121" customFormat="1" x14ac:dyDescent="0.3">
      <c r="A109" s="103" t="s">
        <v>23</v>
      </c>
      <c r="B109" s="104">
        <v>81.027000000000001</v>
      </c>
      <c r="C109" s="104">
        <v>72.508499999999998</v>
      </c>
      <c r="D109" s="104">
        <v>90.195499999999996</v>
      </c>
      <c r="E109" s="104">
        <v>76.849999999999994</v>
      </c>
      <c r="F109" s="104">
        <v>84.8125</v>
      </c>
      <c r="G109" s="104">
        <v>92.188999999999993</v>
      </c>
      <c r="H109" s="104">
        <v>80.259500000000003</v>
      </c>
      <c r="I109" s="104">
        <v>119.642</v>
      </c>
      <c r="J109" s="104">
        <v>176.3535</v>
      </c>
      <c r="K109" s="104">
        <v>135.7765</v>
      </c>
      <c r="L109" s="104">
        <v>125.9695</v>
      </c>
      <c r="M109" s="104">
        <v>156.518</v>
      </c>
      <c r="N109" s="104">
        <v>91.617000000000004</v>
      </c>
      <c r="O109" s="104">
        <v>79.9495</v>
      </c>
      <c r="P109" s="104">
        <v>81.483500000000006</v>
      </c>
      <c r="Q109" s="104">
        <v>65.945499999999996</v>
      </c>
      <c r="R109" s="104">
        <v>68.531499999999994</v>
      </c>
      <c r="S109" s="104">
        <v>61.1935</v>
      </c>
      <c r="T109" s="104">
        <v>69.325999999999993</v>
      </c>
      <c r="U109" s="104">
        <v>77.070499999999996</v>
      </c>
      <c r="V109" s="104">
        <v>358.7</v>
      </c>
      <c r="W109" s="104">
        <v>476.05799999999999</v>
      </c>
      <c r="X109" s="106">
        <v>396.03800000000001</v>
      </c>
    </row>
    <row r="110" spans="1:16363" s="121" customFormat="1" x14ac:dyDescent="0.3">
      <c r="A110" s="103" t="s">
        <v>29</v>
      </c>
      <c r="B110" s="104">
        <v>0.995</v>
      </c>
      <c r="C110" s="104">
        <v>0</v>
      </c>
      <c r="D110" s="104">
        <v>0</v>
      </c>
      <c r="E110" s="104">
        <v>0</v>
      </c>
      <c r="F110" s="104">
        <v>0</v>
      </c>
      <c r="G110" s="104">
        <v>0</v>
      </c>
      <c r="H110" s="104">
        <v>0</v>
      </c>
      <c r="I110" s="104">
        <v>0</v>
      </c>
      <c r="J110" s="104">
        <v>0</v>
      </c>
      <c r="K110" s="104">
        <v>0</v>
      </c>
      <c r="L110" s="104">
        <v>0</v>
      </c>
      <c r="M110" s="104">
        <v>0</v>
      </c>
      <c r="N110" s="104">
        <v>0</v>
      </c>
      <c r="O110" s="104">
        <v>0</v>
      </c>
      <c r="P110" s="104">
        <v>0</v>
      </c>
      <c r="Q110" s="104">
        <v>0</v>
      </c>
      <c r="R110" s="104">
        <v>0.373</v>
      </c>
      <c r="S110" s="104">
        <v>11.804500000000001</v>
      </c>
      <c r="T110" s="104">
        <v>0</v>
      </c>
      <c r="U110" s="104">
        <v>0</v>
      </c>
      <c r="V110" s="104">
        <v>0.53</v>
      </c>
      <c r="W110" s="104">
        <v>143.40799999999999</v>
      </c>
      <c r="X110" s="106">
        <v>33.194499999999998</v>
      </c>
    </row>
    <row r="111" spans="1:16363" x14ac:dyDescent="0.3">
      <c r="A111" s="107" t="s">
        <v>31</v>
      </c>
      <c r="B111" s="108">
        <v>250.6465</v>
      </c>
      <c r="C111" s="108">
        <v>220.7945</v>
      </c>
      <c r="D111" s="108">
        <v>226.59950000000001</v>
      </c>
      <c r="E111" s="108">
        <v>210.89949999999999</v>
      </c>
      <c r="F111" s="108">
        <v>232.03700000000001</v>
      </c>
      <c r="G111" s="108">
        <v>241.65350000000001</v>
      </c>
      <c r="H111" s="108">
        <v>226.291</v>
      </c>
      <c r="I111" s="108">
        <v>274.04300000000001</v>
      </c>
      <c r="J111" s="108">
        <v>354.75</v>
      </c>
      <c r="K111" s="108">
        <v>322.60599999999999</v>
      </c>
      <c r="L111" s="108">
        <v>336.19600000000003</v>
      </c>
      <c r="M111" s="108">
        <v>322.39800000000002</v>
      </c>
      <c r="N111" s="108">
        <v>289.45350000000002</v>
      </c>
      <c r="O111" s="108">
        <v>244.35650000000001</v>
      </c>
      <c r="P111" s="108">
        <v>197.17500000000001</v>
      </c>
      <c r="Q111" s="108">
        <v>140.67500000000001</v>
      </c>
      <c r="R111" s="108">
        <v>187.22550000000001</v>
      </c>
      <c r="S111" s="108">
        <v>201.3065</v>
      </c>
      <c r="T111" s="108">
        <v>206.76599999999999</v>
      </c>
      <c r="U111" s="108">
        <v>184.66300000000001</v>
      </c>
      <c r="V111" s="108">
        <v>500.56099999999998</v>
      </c>
      <c r="W111" s="108">
        <v>796.41049999999996</v>
      </c>
      <c r="X111" s="109">
        <v>606.04449999999997</v>
      </c>
    </row>
    <row r="112" spans="1:16363" x14ac:dyDescent="0.3">
      <c r="A112" s="97" t="s">
        <v>199</v>
      </c>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9"/>
    </row>
    <row r="113" spans="1:24" x14ac:dyDescent="0.3">
      <c r="A113" s="103" t="s">
        <v>200</v>
      </c>
      <c r="B113" s="104">
        <v>151.959</v>
      </c>
      <c r="C113" s="104">
        <v>175.23249999999999</v>
      </c>
      <c r="D113" s="104">
        <v>134.26300000000001</v>
      </c>
      <c r="E113" s="104">
        <v>148.87649999999999</v>
      </c>
      <c r="F113" s="104">
        <v>167.18899999999999</v>
      </c>
      <c r="G113" s="104">
        <v>157.56049999999999</v>
      </c>
      <c r="H113" s="104">
        <v>168.48949999999999</v>
      </c>
      <c r="I113" s="104">
        <v>144.50200000000001</v>
      </c>
      <c r="J113" s="104">
        <v>147.90350000000001</v>
      </c>
      <c r="K113" s="104">
        <v>172.0805</v>
      </c>
      <c r="L113" s="104">
        <v>170.90450000000001</v>
      </c>
      <c r="M113" s="104">
        <v>176.0635</v>
      </c>
      <c r="N113" s="104">
        <v>180.6865</v>
      </c>
      <c r="O113" s="104">
        <v>180.8535</v>
      </c>
      <c r="P113" s="104">
        <v>188.9325</v>
      </c>
      <c r="Q113" s="104">
        <v>174.44399999999999</v>
      </c>
      <c r="R113" s="104">
        <v>162.6885</v>
      </c>
      <c r="S113" s="104">
        <v>157.51650000000001</v>
      </c>
      <c r="T113" s="104">
        <v>115.28700000000001</v>
      </c>
      <c r="U113" s="104">
        <v>124.3215</v>
      </c>
      <c r="V113" s="104">
        <v>149.17949999999999</v>
      </c>
      <c r="W113" s="104">
        <v>116.9525</v>
      </c>
      <c r="X113" s="106">
        <v>173.19649999999999</v>
      </c>
    </row>
    <row r="114" spans="1:24" x14ac:dyDescent="0.3">
      <c r="A114" s="107" t="s">
        <v>201</v>
      </c>
      <c r="B114" s="108">
        <v>151.959</v>
      </c>
      <c r="C114" s="108">
        <v>175.23249999999999</v>
      </c>
      <c r="D114" s="108">
        <v>134.26300000000001</v>
      </c>
      <c r="E114" s="108">
        <v>148.87649999999999</v>
      </c>
      <c r="F114" s="108">
        <v>167.18899999999999</v>
      </c>
      <c r="G114" s="108">
        <v>157.56049999999999</v>
      </c>
      <c r="H114" s="108">
        <v>168.48949999999999</v>
      </c>
      <c r="I114" s="108">
        <v>144.50200000000001</v>
      </c>
      <c r="J114" s="108">
        <v>147.90350000000001</v>
      </c>
      <c r="K114" s="108">
        <v>172.0805</v>
      </c>
      <c r="L114" s="108">
        <v>170.90450000000001</v>
      </c>
      <c r="M114" s="108">
        <v>176.0635</v>
      </c>
      <c r="N114" s="108">
        <v>180.6865</v>
      </c>
      <c r="O114" s="108">
        <v>180.8535</v>
      </c>
      <c r="P114" s="108">
        <v>188.9325</v>
      </c>
      <c r="Q114" s="108">
        <v>174.44399999999999</v>
      </c>
      <c r="R114" s="108">
        <v>162.6885</v>
      </c>
      <c r="S114" s="108">
        <v>157.51650000000001</v>
      </c>
      <c r="T114" s="108">
        <v>115.28700000000001</v>
      </c>
      <c r="U114" s="108">
        <v>124.3215</v>
      </c>
      <c r="V114" s="108">
        <v>149.17949999999999</v>
      </c>
      <c r="W114" s="108">
        <v>116.9525</v>
      </c>
      <c r="X114" s="109">
        <v>173.19649999999999</v>
      </c>
    </row>
    <row r="115" spans="1:24" x14ac:dyDescent="0.3">
      <c r="A115" s="97" t="s">
        <v>122</v>
      </c>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9"/>
    </row>
    <row r="116" spans="1:24" x14ac:dyDescent="0.3">
      <c r="A116" s="1" t="s">
        <v>202</v>
      </c>
      <c r="B116" s="104">
        <v>9.0495000000000001</v>
      </c>
      <c r="C116" s="104">
        <v>8.2234999999999996</v>
      </c>
      <c r="D116" s="104">
        <v>7.4130000000000003</v>
      </c>
      <c r="E116" s="104">
        <v>7.4085000000000001</v>
      </c>
      <c r="F116" s="104">
        <v>6.9554999999999998</v>
      </c>
      <c r="G116" s="104">
        <v>8.23</v>
      </c>
      <c r="H116" s="104">
        <v>8.0060000000000002</v>
      </c>
      <c r="I116" s="104">
        <v>9.26</v>
      </c>
      <c r="J116" s="104">
        <v>17.158000000000001</v>
      </c>
      <c r="K116" s="104">
        <v>19.4925</v>
      </c>
      <c r="L116" s="104">
        <v>18.251000000000001</v>
      </c>
      <c r="M116" s="104">
        <v>17.169</v>
      </c>
      <c r="N116" s="104">
        <v>16.245000000000001</v>
      </c>
      <c r="O116" s="104">
        <v>20.340499999999999</v>
      </c>
      <c r="P116" s="104">
        <v>22.8675</v>
      </c>
      <c r="Q116" s="104">
        <v>24.085000000000001</v>
      </c>
      <c r="R116" s="104">
        <v>24.010999999999999</v>
      </c>
      <c r="S116" s="104">
        <v>22.186499999999999</v>
      </c>
      <c r="T116" s="104">
        <v>22.867999999999999</v>
      </c>
      <c r="U116" s="104">
        <v>21.119499999999999</v>
      </c>
      <c r="V116" s="104">
        <v>22.875</v>
      </c>
      <c r="W116" s="104">
        <v>24.143000000000001</v>
      </c>
      <c r="X116" s="106">
        <v>26.417999999999999</v>
      </c>
    </row>
    <row r="117" spans="1:24" x14ac:dyDescent="0.3">
      <c r="A117" s="1" t="s">
        <v>203</v>
      </c>
      <c r="B117" s="104">
        <v>0</v>
      </c>
      <c r="C117" s="104">
        <v>0</v>
      </c>
      <c r="D117" s="104">
        <v>0</v>
      </c>
      <c r="E117" s="104">
        <v>0</v>
      </c>
      <c r="F117" s="104">
        <v>0</v>
      </c>
      <c r="G117" s="104">
        <v>0</v>
      </c>
      <c r="H117" s="104">
        <v>0</v>
      </c>
      <c r="I117" s="104">
        <v>0</v>
      </c>
      <c r="J117" s="104">
        <v>0</v>
      </c>
      <c r="K117" s="104">
        <v>0</v>
      </c>
      <c r="L117" s="104">
        <v>0</v>
      </c>
      <c r="M117" s="104">
        <v>0</v>
      </c>
      <c r="N117" s="104">
        <v>0</v>
      </c>
      <c r="O117" s="104">
        <v>0</v>
      </c>
      <c r="P117" s="104">
        <v>0</v>
      </c>
      <c r="Q117" s="104">
        <v>0</v>
      </c>
      <c r="R117" s="104">
        <v>0</v>
      </c>
      <c r="S117" s="104">
        <v>0</v>
      </c>
      <c r="T117" s="104">
        <v>0.27050000000000002</v>
      </c>
      <c r="U117" s="104">
        <v>0</v>
      </c>
      <c r="V117" s="104">
        <v>0</v>
      </c>
      <c r="W117" s="104">
        <v>0</v>
      </c>
      <c r="X117" s="106">
        <v>0</v>
      </c>
    </row>
    <row r="118" spans="1:24" x14ac:dyDescent="0.3">
      <c r="A118" s="1" t="s">
        <v>204</v>
      </c>
      <c r="B118" s="104">
        <v>0</v>
      </c>
      <c r="C118" s="104">
        <v>0</v>
      </c>
      <c r="D118" s="104">
        <v>0</v>
      </c>
      <c r="E118" s="104">
        <v>0</v>
      </c>
      <c r="F118" s="104">
        <v>0</v>
      </c>
      <c r="G118" s="104">
        <v>0</v>
      </c>
      <c r="H118" s="104">
        <v>0</v>
      </c>
      <c r="I118" s="104">
        <v>0</v>
      </c>
      <c r="J118" s="104">
        <v>0</v>
      </c>
      <c r="K118" s="104">
        <v>0</v>
      </c>
      <c r="L118" s="104">
        <v>0</v>
      </c>
      <c r="M118" s="104">
        <v>0</v>
      </c>
      <c r="N118" s="104">
        <v>0</v>
      </c>
      <c r="O118" s="104">
        <v>0</v>
      </c>
      <c r="P118" s="104">
        <v>0</v>
      </c>
      <c r="Q118" s="104">
        <v>0</v>
      </c>
      <c r="R118" s="104">
        <v>0</v>
      </c>
      <c r="S118" s="104">
        <v>0</v>
      </c>
      <c r="T118" s="104">
        <v>0</v>
      </c>
      <c r="U118" s="104">
        <v>0.3695</v>
      </c>
      <c r="V118" s="104">
        <v>0.61299999999999999</v>
      </c>
      <c r="W118" s="104">
        <v>0</v>
      </c>
      <c r="X118" s="106">
        <v>0</v>
      </c>
    </row>
    <row r="119" spans="1:24" x14ac:dyDescent="0.3">
      <c r="A119" s="1" t="s">
        <v>205</v>
      </c>
      <c r="B119" s="104">
        <v>0</v>
      </c>
      <c r="C119" s="104">
        <v>0</v>
      </c>
      <c r="D119" s="104">
        <v>0</v>
      </c>
      <c r="E119" s="104">
        <v>0</v>
      </c>
      <c r="F119" s="104">
        <v>0</v>
      </c>
      <c r="G119" s="104">
        <v>0</v>
      </c>
      <c r="H119" s="104">
        <v>0</v>
      </c>
      <c r="I119" s="104">
        <v>0</v>
      </c>
      <c r="J119" s="104">
        <v>0</v>
      </c>
      <c r="K119" s="104">
        <v>0</v>
      </c>
      <c r="L119" s="104">
        <v>0</v>
      </c>
      <c r="M119" s="104">
        <v>0</v>
      </c>
      <c r="N119" s="104">
        <v>0</v>
      </c>
      <c r="O119" s="104">
        <v>0</v>
      </c>
      <c r="P119" s="104">
        <v>0</v>
      </c>
      <c r="Q119" s="104">
        <v>0</v>
      </c>
      <c r="R119" s="104">
        <v>0</v>
      </c>
      <c r="S119" s="104">
        <v>0</v>
      </c>
      <c r="T119" s="104">
        <v>0</v>
      </c>
      <c r="U119" s="104">
        <v>0</v>
      </c>
      <c r="V119" s="104">
        <v>0</v>
      </c>
      <c r="W119" s="104">
        <v>0.8</v>
      </c>
      <c r="X119" s="106">
        <v>5.7590000000000003</v>
      </c>
    </row>
    <row r="120" spans="1:24" x14ac:dyDescent="0.3">
      <c r="A120" s="1" t="s">
        <v>206</v>
      </c>
      <c r="B120" s="104">
        <v>14.192500000000001</v>
      </c>
      <c r="C120" s="104">
        <v>10.273</v>
      </c>
      <c r="D120" s="104">
        <v>15.358499999999999</v>
      </c>
      <c r="E120" s="104">
        <v>17.790500000000002</v>
      </c>
      <c r="F120" s="104">
        <v>18.087</v>
      </c>
      <c r="G120" s="104">
        <v>16.205500000000001</v>
      </c>
      <c r="H120" s="104">
        <v>14.581</v>
      </c>
      <c r="I120" s="104">
        <v>7.9044999999999996</v>
      </c>
      <c r="J120" s="104">
        <v>5.2679999999999998</v>
      </c>
      <c r="K120" s="104">
        <v>4.7755000000000001</v>
      </c>
      <c r="L120" s="104">
        <v>4.4400000000000004</v>
      </c>
      <c r="M120" s="104">
        <v>5.3734999999999999</v>
      </c>
      <c r="N120" s="104">
        <v>5.6364999999999998</v>
      </c>
      <c r="O120" s="104">
        <v>6.8940000000000001</v>
      </c>
      <c r="P120" s="104">
        <v>8.1765000000000008</v>
      </c>
      <c r="Q120" s="104">
        <v>7.0419999999999998</v>
      </c>
      <c r="R120" s="104">
        <v>9.1389999999999993</v>
      </c>
      <c r="S120" s="104">
        <v>8.3305000000000007</v>
      </c>
      <c r="T120" s="104">
        <v>7.6195000000000004</v>
      </c>
      <c r="U120" s="104">
        <v>8.3994999999999997</v>
      </c>
      <c r="V120" s="104">
        <v>10.555999999999999</v>
      </c>
      <c r="W120" s="104">
        <v>9.1944999999999997</v>
      </c>
      <c r="X120" s="106">
        <v>10.706</v>
      </c>
    </row>
    <row r="121" spans="1:24" x14ac:dyDescent="0.3">
      <c r="A121" s="1" t="s">
        <v>207</v>
      </c>
      <c r="B121" s="104">
        <v>0</v>
      </c>
      <c r="C121" s="104">
        <v>0</v>
      </c>
      <c r="D121" s="104">
        <v>0</v>
      </c>
      <c r="E121" s="104">
        <v>0</v>
      </c>
      <c r="F121" s="104">
        <v>0</v>
      </c>
      <c r="G121" s="104">
        <v>0</v>
      </c>
      <c r="H121" s="104">
        <v>0</v>
      </c>
      <c r="I121" s="104">
        <v>0</v>
      </c>
      <c r="J121" s="104">
        <v>0</v>
      </c>
      <c r="K121" s="104">
        <v>0</v>
      </c>
      <c r="L121" s="104">
        <v>0</v>
      </c>
      <c r="M121" s="104">
        <v>0</v>
      </c>
      <c r="N121" s="104">
        <v>0</v>
      </c>
      <c r="O121" s="104">
        <v>0</v>
      </c>
      <c r="P121" s="104">
        <v>0</v>
      </c>
      <c r="Q121" s="104">
        <v>0</v>
      </c>
      <c r="R121" s="104">
        <v>0.20150000000000001</v>
      </c>
      <c r="S121" s="104">
        <v>0.29299999999999998</v>
      </c>
      <c r="T121" s="104">
        <v>0.45450000000000002</v>
      </c>
      <c r="U121" s="104">
        <v>0.20699999999999999</v>
      </c>
      <c r="V121" s="104">
        <v>0.38700000000000001</v>
      </c>
      <c r="W121" s="104">
        <v>0.33</v>
      </c>
      <c r="X121" s="106">
        <v>0</v>
      </c>
    </row>
    <row r="122" spans="1:24" x14ac:dyDescent="0.3">
      <c r="A122" s="107" t="s">
        <v>78</v>
      </c>
      <c r="B122" s="108">
        <v>23.242000000000001</v>
      </c>
      <c r="C122" s="108">
        <v>18.496500000000001</v>
      </c>
      <c r="D122" s="108">
        <v>22.7715</v>
      </c>
      <c r="E122" s="108">
        <v>25.199000000000002</v>
      </c>
      <c r="F122" s="108">
        <v>25.0425</v>
      </c>
      <c r="G122" s="108">
        <v>24.435500000000001</v>
      </c>
      <c r="H122" s="108">
        <v>22.587</v>
      </c>
      <c r="I122" s="108">
        <v>17.1645</v>
      </c>
      <c r="J122" s="108">
        <v>22.425999999999998</v>
      </c>
      <c r="K122" s="108">
        <v>24.268000000000001</v>
      </c>
      <c r="L122" s="108">
        <v>22.690999999999999</v>
      </c>
      <c r="M122" s="108">
        <v>22.5425</v>
      </c>
      <c r="N122" s="108">
        <v>21.881499999999999</v>
      </c>
      <c r="O122" s="108">
        <v>27.234500000000001</v>
      </c>
      <c r="P122" s="108">
        <v>31.044</v>
      </c>
      <c r="Q122" s="108">
        <v>31.126999999999999</v>
      </c>
      <c r="R122" s="108">
        <v>33.351500000000001</v>
      </c>
      <c r="S122" s="108">
        <v>30.81</v>
      </c>
      <c r="T122" s="108">
        <v>31.212499999999999</v>
      </c>
      <c r="U122" s="108">
        <v>30.095500000000001</v>
      </c>
      <c r="V122" s="108">
        <v>34.430999999999997</v>
      </c>
      <c r="W122" s="108">
        <v>34.467500000000001</v>
      </c>
      <c r="X122" s="109">
        <v>42.883000000000003</v>
      </c>
    </row>
    <row r="123" spans="1:24" ht="15" thickBot="1" x14ac:dyDescent="0.35">
      <c r="A123" s="123" t="s">
        <v>86</v>
      </c>
      <c r="B123" s="124">
        <v>42244.999000000003</v>
      </c>
      <c r="C123" s="124">
        <v>42913.266000000003</v>
      </c>
      <c r="D123" s="124">
        <v>46119</v>
      </c>
      <c r="E123" s="124">
        <v>50074.913500000002</v>
      </c>
      <c r="F123" s="124">
        <v>56042.737000000001</v>
      </c>
      <c r="G123" s="124">
        <v>62788.088000000003</v>
      </c>
      <c r="H123" s="124">
        <v>66949.656000000003</v>
      </c>
      <c r="I123" s="124">
        <v>71529.695000000007</v>
      </c>
      <c r="J123" s="124">
        <v>67306.161500000002</v>
      </c>
      <c r="K123" s="124">
        <v>78664.298999999999</v>
      </c>
      <c r="L123" s="124">
        <v>93669.644499999995</v>
      </c>
      <c r="M123" s="124">
        <v>101364.4175</v>
      </c>
      <c r="N123" s="124">
        <v>98058.396500000003</v>
      </c>
      <c r="O123" s="124">
        <v>92708.308999999994</v>
      </c>
      <c r="P123" s="124">
        <v>85944.517000000007</v>
      </c>
      <c r="Q123" s="124">
        <v>84423.134000000005</v>
      </c>
      <c r="R123" s="124">
        <v>89812.501999999993</v>
      </c>
      <c r="S123" s="124">
        <v>98277.895499999999</v>
      </c>
      <c r="T123" s="124">
        <v>104415.999</v>
      </c>
      <c r="U123" s="124">
        <v>113919.43700000001</v>
      </c>
      <c r="V123" s="124">
        <v>119038.236</v>
      </c>
      <c r="W123" s="124">
        <v>127532.796</v>
      </c>
      <c r="X123" s="125">
        <v>134871.18100000001</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2DD01-EA07-4619-873E-DD803C322D91}">
  <sheetPr published="0"/>
  <dimension ref="A1:BM40"/>
  <sheetViews>
    <sheetView showGridLines="0" zoomScale="85" zoomScaleNormal="85" workbookViewId="0"/>
  </sheetViews>
  <sheetFormatPr defaultColWidth="9.109375" defaultRowHeight="14.4" x14ac:dyDescent="0.3"/>
  <cols>
    <col min="1" max="1" width="30.33203125" bestFit="1" customWidth="1"/>
    <col min="2" max="2" width="10.6640625" hidden="1" customWidth="1"/>
    <col min="3" max="3" width="8.109375" hidden="1" customWidth="1"/>
    <col min="4" max="4" width="10.6640625" hidden="1" customWidth="1"/>
    <col min="5" max="5" width="8.109375" hidden="1" customWidth="1"/>
    <col min="6" max="6" width="10.6640625" hidden="1" customWidth="1"/>
    <col min="7" max="7" width="8.109375" hidden="1" customWidth="1"/>
    <col min="8" max="8" width="10.6640625" hidden="1" customWidth="1"/>
    <col min="9" max="9" width="8.109375" hidden="1" customWidth="1"/>
    <col min="10" max="10" width="10.6640625" hidden="1" customWidth="1"/>
    <col min="11" max="11" width="8.109375" hidden="1" customWidth="1"/>
    <col min="12" max="12" width="10.6640625" hidden="1" customWidth="1"/>
    <col min="13" max="13" width="8.109375" hidden="1" customWidth="1"/>
    <col min="14" max="14" width="10.6640625" hidden="1" customWidth="1"/>
    <col min="15" max="15" width="8.109375" hidden="1" customWidth="1"/>
    <col min="16" max="16" width="10.6640625" hidden="1" customWidth="1"/>
    <col min="17" max="17" width="8.109375" hidden="1" customWidth="1"/>
    <col min="18" max="18" width="10.6640625" hidden="1" customWidth="1"/>
    <col min="19" max="19" width="8.109375" hidden="1" customWidth="1"/>
    <col min="20" max="20" width="10.6640625" hidden="1" customWidth="1"/>
    <col min="21" max="21" width="8.109375" hidden="1" customWidth="1"/>
    <col min="22" max="22" width="10.6640625" hidden="1" customWidth="1"/>
    <col min="23" max="23" width="8.109375" hidden="1" customWidth="1"/>
    <col min="24" max="24" width="10.6640625" hidden="1" customWidth="1"/>
    <col min="25" max="25" width="8.109375" hidden="1" customWidth="1"/>
    <col min="26" max="26" width="10.6640625" hidden="1" customWidth="1"/>
    <col min="27" max="27" width="11.6640625" hidden="1" customWidth="1"/>
    <col min="28" max="28" width="8.44140625" hidden="1" customWidth="1"/>
    <col min="29" max="29" width="10.109375" hidden="1" customWidth="1"/>
    <col min="30" max="37" width="12.6640625" style="92" customWidth="1"/>
    <col min="38" max="39" width="12.6640625" customWidth="1"/>
    <col min="40" max="41" width="12.6640625" style="135" customWidth="1"/>
    <col min="42" max="47" width="12.6640625" customWidth="1"/>
    <col min="48" max="49" width="9.33203125" bestFit="1" customWidth="1"/>
    <col min="50" max="50" width="8.44140625" bestFit="1" customWidth="1"/>
    <col min="51" max="66" width="9.33203125" bestFit="1" customWidth="1"/>
  </cols>
  <sheetData>
    <row r="1" spans="1:65" s="128" customFormat="1" ht="15.75" customHeight="1" x14ac:dyDescent="0.2">
      <c r="AD1" s="129"/>
      <c r="AE1" s="129"/>
      <c r="AF1" s="129"/>
      <c r="AG1" s="129"/>
      <c r="AH1" s="129"/>
      <c r="AI1" s="129"/>
      <c r="AJ1" s="129"/>
      <c r="AK1" s="129"/>
      <c r="AN1" s="130"/>
      <c r="AO1" s="130"/>
    </row>
    <row r="2" spans="1:65" s="128" customFormat="1" ht="15.75" customHeight="1" x14ac:dyDescent="0.2">
      <c r="B2" s="128" t="e">
        <f t="shared" ref="B2" si="0">VALUE(LEFT(B6,4))</f>
        <v>#VALUE!</v>
      </c>
      <c r="D2" s="128" t="e">
        <f t="shared" ref="D2" si="1">VALUE(LEFT(D6,4))</f>
        <v>#VALUE!</v>
      </c>
      <c r="F2" s="128" t="e">
        <f t="shared" ref="F2" si="2">VALUE(LEFT(F6,4))</f>
        <v>#VALUE!</v>
      </c>
      <c r="H2" s="128" t="e">
        <f t="shared" ref="H2" si="3">VALUE(LEFT(H6,4))</f>
        <v>#VALUE!</v>
      </c>
      <c r="J2" s="128" t="e">
        <f t="shared" ref="J2" si="4">VALUE(LEFT(J6,4))</f>
        <v>#VALUE!</v>
      </c>
      <c r="L2" s="128" t="e">
        <f>VALUE(LEFT(L6,4))</f>
        <v>#VALUE!</v>
      </c>
      <c r="N2" s="128" t="e">
        <f t="shared" ref="N2" si="5">VALUE(LEFT(N6,4))</f>
        <v>#VALUE!</v>
      </c>
      <c r="P2" s="128" t="e">
        <f t="shared" ref="P2" si="6">VALUE(LEFT(P6,4))</f>
        <v>#VALUE!</v>
      </c>
      <c r="R2" s="128" t="e">
        <f t="shared" ref="R2" si="7">VALUE(LEFT(R6,4))</f>
        <v>#VALUE!</v>
      </c>
      <c r="T2" s="128" t="e">
        <f t="shared" ref="T2" si="8">VALUE(LEFT(T6,4))</f>
        <v>#VALUE!</v>
      </c>
      <c r="V2" s="128" t="e">
        <f t="shared" ref="V2" si="9">VALUE(LEFT(V6,4))</f>
        <v>#VALUE!</v>
      </c>
      <c r="X2" s="128" t="e">
        <f t="shared" ref="X2" si="10">VALUE(LEFT(X6,4))</f>
        <v>#VALUE!</v>
      </c>
      <c r="Z2" s="128" t="e">
        <f t="shared" ref="Z2" si="11">VALUE(LEFT(Z6,4))</f>
        <v>#VALUE!</v>
      </c>
      <c r="AB2" s="128">
        <v>2015</v>
      </c>
      <c r="AD2" s="129">
        <v>2016</v>
      </c>
      <c r="AE2" s="129"/>
      <c r="AF2" s="129">
        <v>2017</v>
      </c>
      <c r="AG2" s="129"/>
      <c r="AH2" s="129">
        <v>2018</v>
      </c>
      <c r="AI2" s="129"/>
      <c r="AJ2" s="129">
        <v>2019</v>
      </c>
      <c r="AK2" s="129"/>
      <c r="AN2" s="130"/>
      <c r="AO2" s="130"/>
      <c r="AP2" s="131"/>
      <c r="AQ2" s="131"/>
      <c r="AR2" s="128">
        <v>0</v>
      </c>
      <c r="AW2" s="128">
        <v>0</v>
      </c>
      <c r="AY2" s="128">
        <f>IFERROR(VALUE(LEFT(#REF!,4)),0)</f>
        <v>0</v>
      </c>
      <c r="BA2" s="128">
        <f>IFERROR(VALUE(LEFT(AR6,4)),0)</f>
        <v>2022</v>
      </c>
      <c r="BC2" s="128">
        <f t="shared" ref="BC2" si="12">IFERROR(VALUE(LEFT(AV6,4)),0)</f>
        <v>0</v>
      </c>
      <c r="BE2" s="128">
        <f>IFERROR(VALUE(LEFT(AW6,4)),0)</f>
        <v>0</v>
      </c>
      <c r="BG2" s="128">
        <f>IFERROR(VALUE(LEFT(AY6,4)),0)</f>
        <v>0</v>
      </c>
      <c r="BI2" s="128">
        <f>IFERROR(VALUE(LEFT(BA6,4)),0)</f>
        <v>0</v>
      </c>
      <c r="BK2" s="128">
        <f>IFERROR(VALUE(LEFT(BC6,4)),0)</f>
        <v>0</v>
      </c>
      <c r="BM2" s="128">
        <f>IFERROR(VALUE(LEFT(BE6,4)),0)</f>
        <v>0</v>
      </c>
    </row>
    <row r="3" spans="1:65" s="122" customFormat="1" ht="15.75" customHeight="1" x14ac:dyDescent="0.3">
      <c r="K3" s="132"/>
      <c r="AD3" s="133"/>
      <c r="AE3" s="133"/>
      <c r="AF3" s="133"/>
      <c r="AG3" s="133"/>
      <c r="AH3" s="133"/>
      <c r="AI3" s="133"/>
      <c r="AJ3" s="133"/>
      <c r="AK3" s="133"/>
      <c r="AN3" s="134"/>
      <c r="AO3" s="134"/>
    </row>
    <row r="4" spans="1:65" ht="15.75" customHeight="1" x14ac:dyDescent="0.3">
      <c r="J4" s="70"/>
      <c r="K4" s="70"/>
      <c r="L4" s="70"/>
      <c r="M4" s="70"/>
      <c r="AH4" s="133"/>
    </row>
    <row r="5" spans="1:65" ht="15" thickBot="1" x14ac:dyDescent="0.35">
      <c r="J5" s="70"/>
      <c r="K5" s="70"/>
      <c r="L5" s="70"/>
      <c r="M5" s="70"/>
      <c r="AD5" s="495" t="s">
        <v>228</v>
      </c>
      <c r="AE5" s="495"/>
      <c r="AF5" s="495"/>
      <c r="AG5" s="495"/>
      <c r="AH5" s="495"/>
      <c r="AI5" s="495"/>
      <c r="AJ5" s="495"/>
      <c r="AK5" s="495"/>
      <c r="AL5" s="495"/>
      <c r="AM5" s="495"/>
      <c r="AN5" s="495"/>
      <c r="AO5" s="495"/>
    </row>
    <row r="6" spans="1:65" x14ac:dyDescent="0.3">
      <c r="A6" s="136"/>
      <c r="B6" s="497"/>
      <c r="C6" s="497"/>
      <c r="D6" s="498"/>
      <c r="E6" s="499"/>
      <c r="F6" s="500"/>
      <c r="G6" s="500"/>
      <c r="H6" s="501"/>
      <c r="I6" s="502"/>
      <c r="J6" s="500"/>
      <c r="K6" s="500"/>
      <c r="L6" s="501"/>
      <c r="M6" s="502"/>
      <c r="N6" s="500"/>
      <c r="O6" s="500"/>
      <c r="P6" s="501"/>
      <c r="Q6" s="502"/>
      <c r="R6" s="500"/>
      <c r="S6" s="500"/>
      <c r="T6" s="501"/>
      <c r="U6" s="502"/>
      <c r="V6" s="500"/>
      <c r="W6" s="500"/>
      <c r="X6" s="501"/>
      <c r="Y6" s="502"/>
      <c r="Z6" s="497"/>
      <c r="AA6" s="497"/>
      <c r="AB6" s="503"/>
      <c r="AC6" s="486"/>
      <c r="AD6" s="490" t="s">
        <v>222</v>
      </c>
      <c r="AE6" s="491"/>
      <c r="AF6" s="489" t="s">
        <v>223</v>
      </c>
      <c r="AG6" s="489"/>
      <c r="AH6" s="490" t="s">
        <v>224</v>
      </c>
      <c r="AI6" s="491"/>
      <c r="AJ6" s="490" t="s">
        <v>225</v>
      </c>
      <c r="AK6" s="491"/>
      <c r="AL6" s="490" t="s">
        <v>226</v>
      </c>
      <c r="AM6" s="491"/>
      <c r="AN6" s="485" t="s">
        <v>227</v>
      </c>
      <c r="AO6" s="486"/>
      <c r="AP6" s="485" t="s">
        <v>113</v>
      </c>
      <c r="AQ6" s="486"/>
      <c r="AR6" s="485" t="s">
        <v>114</v>
      </c>
      <c r="AS6" s="486"/>
      <c r="AT6" s="485" t="s">
        <v>375</v>
      </c>
      <c r="AU6" s="487"/>
    </row>
    <row r="7" spans="1:65" s="3" customFormat="1" x14ac:dyDescent="0.3">
      <c r="A7" s="137"/>
      <c r="B7" s="138"/>
      <c r="C7" s="139"/>
      <c r="D7" s="140"/>
      <c r="E7" s="141"/>
      <c r="F7" s="142"/>
      <c r="G7" s="143"/>
      <c r="H7" s="144"/>
      <c r="I7" s="145"/>
      <c r="J7" s="142"/>
      <c r="K7" s="143"/>
      <c r="L7" s="144"/>
      <c r="M7" s="145"/>
      <c r="N7" s="142"/>
      <c r="O7" s="143"/>
      <c r="P7" s="144"/>
      <c r="Q7" s="145"/>
      <c r="R7" s="142"/>
      <c r="S7" s="143"/>
      <c r="T7" s="144"/>
      <c r="U7" s="145"/>
      <c r="V7" s="142"/>
      <c r="W7" s="143"/>
      <c r="X7" s="144"/>
      <c r="Y7" s="145"/>
      <c r="Z7" s="142"/>
      <c r="AA7" s="143"/>
      <c r="AB7" s="144"/>
      <c r="AC7" s="143"/>
      <c r="AD7" s="146" t="s">
        <v>229</v>
      </c>
      <c r="AE7" s="147" t="s">
        <v>230</v>
      </c>
      <c r="AF7" s="148" t="s">
        <v>229</v>
      </c>
      <c r="AG7" s="149" t="s">
        <v>230</v>
      </c>
      <c r="AH7" s="146" t="s">
        <v>229</v>
      </c>
      <c r="AI7" s="147" t="s">
        <v>230</v>
      </c>
      <c r="AJ7" s="146" t="s">
        <v>229</v>
      </c>
      <c r="AK7" s="147" t="s">
        <v>230</v>
      </c>
      <c r="AL7" s="150" t="s">
        <v>229</v>
      </c>
      <c r="AM7" s="151" t="s">
        <v>230</v>
      </c>
      <c r="AN7" s="146" t="s">
        <v>229</v>
      </c>
      <c r="AO7" s="149" t="s">
        <v>230</v>
      </c>
      <c r="AP7" s="146" t="s">
        <v>229</v>
      </c>
      <c r="AQ7" s="149" t="s">
        <v>230</v>
      </c>
      <c r="AR7" s="146" t="s">
        <v>229</v>
      </c>
      <c r="AS7" s="149" t="s">
        <v>230</v>
      </c>
      <c r="AT7" s="146" t="s">
        <v>229</v>
      </c>
      <c r="AU7" s="152" t="s">
        <v>230</v>
      </c>
    </row>
    <row r="8" spans="1:65" x14ac:dyDescent="0.3">
      <c r="A8" s="153" t="s">
        <v>231</v>
      </c>
      <c r="B8" s="154"/>
      <c r="C8" s="154"/>
      <c r="D8" s="155"/>
      <c r="E8" s="156"/>
      <c r="F8" s="154"/>
      <c r="G8" s="154"/>
      <c r="H8" s="155"/>
      <c r="I8" s="156"/>
      <c r="J8" s="154"/>
      <c r="K8" s="154"/>
      <c r="L8" s="155"/>
      <c r="M8" s="156"/>
      <c r="N8" s="154"/>
      <c r="O8" s="154"/>
      <c r="P8" s="155"/>
      <c r="Q8" s="156"/>
      <c r="R8" s="154"/>
      <c r="S8" s="154"/>
      <c r="T8" s="155"/>
      <c r="U8" s="156"/>
      <c r="V8" s="154"/>
      <c r="W8" s="154"/>
      <c r="X8" s="155"/>
      <c r="Y8" s="156"/>
      <c r="Z8" s="154"/>
      <c r="AA8" s="154"/>
      <c r="AB8" s="155"/>
      <c r="AC8" s="154"/>
      <c r="AD8" s="157">
        <v>1319</v>
      </c>
      <c r="AE8" s="158">
        <v>153</v>
      </c>
      <c r="AF8" s="159">
        <v>2175</v>
      </c>
      <c r="AG8" s="159">
        <v>269</v>
      </c>
      <c r="AH8" s="160">
        <v>3039</v>
      </c>
      <c r="AI8" s="161">
        <v>377</v>
      </c>
      <c r="AJ8" s="160">
        <v>3786</v>
      </c>
      <c r="AK8" s="158">
        <v>471</v>
      </c>
      <c r="AL8" s="162">
        <v>5147</v>
      </c>
      <c r="AM8" s="163">
        <v>634</v>
      </c>
      <c r="AN8" s="160">
        <v>5362</v>
      </c>
      <c r="AO8" s="159">
        <v>657.85299999999995</v>
      </c>
      <c r="AP8" s="164">
        <v>5633</v>
      </c>
      <c r="AQ8" s="165">
        <v>691.82</v>
      </c>
      <c r="AR8" s="164">
        <v>5788</v>
      </c>
      <c r="AS8" s="445">
        <v>710.90300000000002</v>
      </c>
      <c r="AT8" s="164">
        <v>6289</v>
      </c>
      <c r="AU8" s="166">
        <v>763</v>
      </c>
    </row>
    <row r="9" spans="1:65" x14ac:dyDescent="0.3">
      <c r="A9" s="153" t="s">
        <v>232</v>
      </c>
      <c r="B9" s="167"/>
      <c r="C9" s="167"/>
      <c r="D9" s="168"/>
      <c r="E9" s="169"/>
      <c r="F9" s="167"/>
      <c r="G9" s="167"/>
      <c r="H9" s="168"/>
      <c r="I9" s="169"/>
      <c r="J9" s="167"/>
      <c r="K9" s="167"/>
      <c r="L9" s="168"/>
      <c r="M9" s="169"/>
      <c r="N9" s="167"/>
      <c r="O9" s="167"/>
      <c r="P9" s="168"/>
      <c r="Q9" s="169"/>
      <c r="R9" s="167"/>
      <c r="S9" s="167"/>
      <c r="T9" s="168"/>
      <c r="U9" s="169"/>
      <c r="V9" s="167"/>
      <c r="W9" s="167"/>
      <c r="X9" s="168"/>
      <c r="Y9" s="169"/>
      <c r="Z9" s="167"/>
      <c r="AA9" s="167"/>
      <c r="AB9" s="168"/>
      <c r="AC9" s="167"/>
      <c r="AD9" s="170">
        <v>2272</v>
      </c>
      <c r="AE9" s="171">
        <v>12727</v>
      </c>
      <c r="AF9" s="172">
        <v>3035</v>
      </c>
      <c r="AG9" s="172">
        <v>17351</v>
      </c>
      <c r="AH9" s="173">
        <v>3792</v>
      </c>
      <c r="AI9" s="174">
        <v>22342</v>
      </c>
      <c r="AJ9" s="173">
        <v>4516</v>
      </c>
      <c r="AK9" s="171">
        <v>28145</v>
      </c>
      <c r="AL9" s="175">
        <v>5791</v>
      </c>
      <c r="AM9" s="176">
        <v>41937</v>
      </c>
      <c r="AN9" s="173">
        <v>6581</v>
      </c>
      <c r="AO9" s="172">
        <v>48854.457000000002</v>
      </c>
      <c r="AP9" s="177">
        <v>7659</v>
      </c>
      <c r="AQ9" s="178">
        <v>61074.010999999999</v>
      </c>
      <c r="AR9" s="177">
        <v>8137</v>
      </c>
      <c r="AS9" s="446">
        <v>64416.593000000001</v>
      </c>
      <c r="AT9" s="177">
        <v>9232</v>
      </c>
      <c r="AU9" s="179">
        <v>69419</v>
      </c>
    </row>
    <row r="10" spans="1:65" x14ac:dyDescent="0.3">
      <c r="A10" s="153" t="s">
        <v>233</v>
      </c>
      <c r="B10" s="154"/>
      <c r="C10" s="154"/>
      <c r="D10" s="155"/>
      <c r="E10" s="156"/>
      <c r="F10" s="180"/>
      <c r="G10" s="154"/>
      <c r="H10" s="155"/>
      <c r="I10" s="156"/>
      <c r="J10" s="154"/>
      <c r="K10" s="154"/>
      <c r="L10" s="155"/>
      <c r="M10" s="156"/>
      <c r="N10" s="154"/>
      <c r="O10" s="154"/>
      <c r="P10" s="155"/>
      <c r="Q10" s="156"/>
      <c r="R10" s="154"/>
      <c r="S10" s="154"/>
      <c r="T10" s="155"/>
      <c r="U10" s="156"/>
      <c r="V10" s="154"/>
      <c r="W10" s="154"/>
      <c r="X10" s="155"/>
      <c r="Y10" s="156"/>
      <c r="Z10" s="154"/>
      <c r="AA10" s="154"/>
      <c r="AB10" s="155"/>
      <c r="AC10" s="154"/>
      <c r="AD10" s="157">
        <v>5556</v>
      </c>
      <c r="AE10" s="158">
        <v>2871</v>
      </c>
      <c r="AF10" s="159">
        <v>5628</v>
      </c>
      <c r="AG10" s="159">
        <v>2942</v>
      </c>
      <c r="AH10" s="160">
        <v>5739</v>
      </c>
      <c r="AI10" s="161">
        <v>3039</v>
      </c>
      <c r="AJ10" s="160">
        <v>5806</v>
      </c>
      <c r="AK10" s="158">
        <v>3123</v>
      </c>
      <c r="AL10" s="162">
        <v>5890</v>
      </c>
      <c r="AM10" s="163">
        <v>3171</v>
      </c>
      <c r="AN10" s="160">
        <v>5954</v>
      </c>
      <c r="AO10" s="159">
        <v>3226.3380000000002</v>
      </c>
      <c r="AP10" s="164">
        <v>5983</v>
      </c>
      <c r="AQ10" s="165">
        <v>3274.8409999999999</v>
      </c>
      <c r="AR10" s="164">
        <v>5998</v>
      </c>
      <c r="AS10" s="445">
        <v>3317.9989999999998</v>
      </c>
      <c r="AT10" s="164">
        <v>6051</v>
      </c>
      <c r="AU10" s="166">
        <v>3362</v>
      </c>
    </row>
    <row r="11" spans="1:65" x14ac:dyDescent="0.3">
      <c r="A11" s="153" t="s">
        <v>234</v>
      </c>
      <c r="B11" s="167"/>
      <c r="C11" s="167"/>
      <c r="D11" s="168"/>
      <c r="E11" s="169"/>
      <c r="F11" s="167"/>
      <c r="G11" s="167"/>
      <c r="H11" s="168"/>
      <c r="I11" s="169"/>
      <c r="J11" s="167"/>
      <c r="K11" s="167"/>
      <c r="L11" s="168"/>
      <c r="M11" s="169"/>
      <c r="N11" s="167"/>
      <c r="O11" s="167"/>
      <c r="P11" s="168"/>
      <c r="Q11" s="169"/>
      <c r="R11" s="167"/>
      <c r="S11" s="167"/>
      <c r="T11" s="168"/>
      <c r="U11" s="169"/>
      <c r="V11" s="167"/>
      <c r="W11" s="167"/>
      <c r="X11" s="168"/>
      <c r="Y11" s="169"/>
      <c r="Z11" s="167"/>
      <c r="AA11" s="167"/>
      <c r="AB11" s="168"/>
      <c r="AC11" s="167"/>
      <c r="AD11" s="170">
        <v>3219</v>
      </c>
      <c r="AE11" s="171">
        <v>2354</v>
      </c>
      <c r="AF11" s="172">
        <v>3416</v>
      </c>
      <c r="AG11" s="172">
        <v>2568</v>
      </c>
      <c r="AH11" s="173">
        <v>3572</v>
      </c>
      <c r="AI11" s="174">
        <v>2655</v>
      </c>
      <c r="AJ11" s="173">
        <v>3776</v>
      </c>
      <c r="AK11" s="171">
        <v>3010</v>
      </c>
      <c r="AL11" s="175">
        <v>4160</v>
      </c>
      <c r="AM11" s="176">
        <v>3320</v>
      </c>
      <c r="AN11" s="173">
        <v>4187</v>
      </c>
      <c r="AO11" s="172">
        <v>3474.9560000000001</v>
      </c>
      <c r="AP11" s="177">
        <v>4357</v>
      </c>
      <c r="AQ11" s="178">
        <v>3873.875</v>
      </c>
      <c r="AR11" s="177">
        <v>4528</v>
      </c>
      <c r="AS11" s="446">
        <v>3775.866</v>
      </c>
      <c r="AT11" s="177">
        <v>4788</v>
      </c>
      <c r="AU11" s="179">
        <v>4887</v>
      </c>
    </row>
    <row r="12" spans="1:65" ht="15" thickBot="1" x14ac:dyDescent="0.35">
      <c r="A12" s="181" t="s">
        <v>235</v>
      </c>
      <c r="B12" s="154"/>
      <c r="C12" s="154"/>
      <c r="D12" s="155"/>
      <c r="E12" s="156"/>
      <c r="F12" s="154"/>
      <c r="G12" s="154"/>
      <c r="H12" s="155"/>
      <c r="I12" s="156"/>
      <c r="J12" s="154"/>
      <c r="K12" s="154"/>
      <c r="L12" s="155"/>
      <c r="M12" s="156"/>
      <c r="N12" s="154"/>
      <c r="O12" s="154"/>
      <c r="P12" s="155"/>
      <c r="Q12" s="156"/>
      <c r="R12" s="154"/>
      <c r="S12" s="154"/>
      <c r="T12" s="155"/>
      <c r="U12" s="156"/>
      <c r="V12" s="154"/>
      <c r="W12" s="154"/>
      <c r="X12" s="155"/>
      <c r="Y12" s="156"/>
      <c r="Z12" s="154"/>
      <c r="AA12" s="154"/>
      <c r="AB12" s="155"/>
      <c r="AC12" s="154"/>
      <c r="AD12" s="157">
        <v>379</v>
      </c>
      <c r="AE12" s="158">
        <v>2097.962</v>
      </c>
      <c r="AF12" s="159">
        <v>379</v>
      </c>
      <c r="AG12" s="159">
        <v>2097.962</v>
      </c>
      <c r="AH12" s="160">
        <v>379</v>
      </c>
      <c r="AI12" s="161">
        <v>2097.962</v>
      </c>
      <c r="AJ12" s="160">
        <v>379</v>
      </c>
      <c r="AK12" s="158">
        <v>2097.962</v>
      </c>
      <c r="AL12" s="162">
        <v>379</v>
      </c>
      <c r="AM12" s="163">
        <v>2097.962</v>
      </c>
      <c r="AN12" s="160">
        <v>379</v>
      </c>
      <c r="AO12" s="159">
        <v>2097.962</v>
      </c>
      <c r="AP12" s="164">
        <v>379</v>
      </c>
      <c r="AQ12" s="165">
        <v>2097.962</v>
      </c>
      <c r="AR12" s="164">
        <v>379</v>
      </c>
      <c r="AS12" s="445">
        <v>2113.7939999999999</v>
      </c>
      <c r="AT12" s="164">
        <v>378</v>
      </c>
      <c r="AU12" s="166">
        <v>2158</v>
      </c>
    </row>
    <row r="13" spans="1:65" ht="15" thickBot="1" x14ac:dyDescent="0.35">
      <c r="A13" s="182" t="s">
        <v>236</v>
      </c>
      <c r="B13" s="183"/>
      <c r="C13" s="183"/>
      <c r="D13" s="184"/>
      <c r="E13" s="185"/>
      <c r="F13" s="183"/>
      <c r="G13" s="183"/>
      <c r="H13" s="184"/>
      <c r="I13" s="185"/>
      <c r="J13" s="183"/>
      <c r="K13" s="183"/>
      <c r="L13" s="184"/>
      <c r="M13" s="185"/>
      <c r="N13" s="183"/>
      <c r="O13" s="183"/>
      <c r="P13" s="184"/>
      <c r="Q13" s="185"/>
      <c r="R13" s="183"/>
      <c r="S13" s="183"/>
      <c r="T13" s="184"/>
      <c r="U13" s="185"/>
      <c r="V13" s="183"/>
      <c r="W13" s="183"/>
      <c r="X13" s="184"/>
      <c r="Y13" s="185"/>
      <c r="Z13" s="183"/>
      <c r="AA13" s="183"/>
      <c r="AB13" s="184"/>
      <c r="AC13" s="183"/>
      <c r="AD13" s="186">
        <v>12745</v>
      </c>
      <c r="AE13" s="187">
        <v>20202.962</v>
      </c>
      <c r="AF13" s="188">
        <v>14633</v>
      </c>
      <c r="AG13" s="187">
        <v>25227.962</v>
      </c>
      <c r="AH13" s="188">
        <v>16521</v>
      </c>
      <c r="AI13" s="187">
        <v>30510.962</v>
      </c>
      <c r="AJ13" s="188">
        <v>18263</v>
      </c>
      <c r="AK13" s="187">
        <v>36846.962</v>
      </c>
      <c r="AL13" s="188">
        <v>21367</v>
      </c>
      <c r="AM13" s="187">
        <v>51159.962</v>
      </c>
      <c r="AN13" s="188">
        <v>22463</v>
      </c>
      <c r="AO13" s="187">
        <v>58311.566000000006</v>
      </c>
      <c r="AP13" s="188">
        <v>24011</v>
      </c>
      <c r="AQ13" s="188">
        <v>71013</v>
      </c>
      <c r="AR13" s="186">
        <v>24830</v>
      </c>
      <c r="AS13" s="187">
        <v>74335.154999999999</v>
      </c>
      <c r="AT13" s="186">
        <v>26751</v>
      </c>
      <c r="AU13" s="189">
        <v>77509</v>
      </c>
    </row>
    <row r="14" spans="1:65" x14ac:dyDescent="0.3">
      <c r="AL14" s="190"/>
      <c r="AM14" s="190"/>
      <c r="AN14" s="191"/>
      <c r="AO14" s="191"/>
    </row>
    <row r="15" spans="1:65" ht="15" thickBot="1" x14ac:dyDescent="0.35">
      <c r="A15" s="192"/>
      <c r="B15" s="193"/>
      <c r="C15" s="193"/>
      <c r="D15" s="193"/>
      <c r="E15" s="193"/>
      <c r="F15" s="193"/>
      <c r="G15" s="193"/>
      <c r="H15" s="193"/>
      <c r="I15" s="193"/>
      <c r="J15" s="193"/>
      <c r="K15" s="193"/>
      <c r="L15" s="193"/>
      <c r="M15" s="193"/>
      <c r="AE15" s="194"/>
      <c r="AF15" s="194"/>
    </row>
    <row r="16" spans="1:65" x14ac:dyDescent="0.3">
      <c r="A16" s="195"/>
      <c r="B16" s="192"/>
      <c r="C16" s="192"/>
      <c r="D16" s="192"/>
      <c r="E16" s="192"/>
      <c r="F16" s="192"/>
      <c r="G16" s="192"/>
      <c r="H16" s="192"/>
      <c r="I16" s="192"/>
      <c r="J16" s="192"/>
      <c r="K16" s="192"/>
      <c r="AH16" s="492" t="str">
        <f>AW39</f>
        <v>Total Mining Tenements</v>
      </c>
      <c r="AI16" s="493"/>
      <c r="AJ16" s="494"/>
      <c r="AT16" s="80"/>
      <c r="AU16" s="454"/>
    </row>
    <row r="17" spans="1:47" x14ac:dyDescent="0.3">
      <c r="AH17" s="196" t="s">
        <v>237</v>
      </c>
      <c r="AI17" s="197" t="s">
        <v>229</v>
      </c>
      <c r="AJ17" s="198" t="s">
        <v>230</v>
      </c>
      <c r="AU17" s="454"/>
    </row>
    <row r="18" spans="1:47" x14ac:dyDescent="0.3">
      <c r="AH18" s="199" t="s">
        <v>223</v>
      </c>
      <c r="AI18" s="200">
        <f t="shared" ref="AI18:AI25" si="13">IF(LEN($AH18)=7,
INDEX($6:$13, MATCH($AH$16, $A$6:$A$13, 0), MATCH($AH18, $6:$6, 0)),
INDEX($29:$36, MATCH($AH$16, $A$29:$A$36, 0), MATCH($AH18, $29:$29, 0)))</f>
        <v>14633</v>
      </c>
      <c r="AJ18" s="201" cm="1">
        <f t="array" ref="AJ18">IF(LEN($AH18)=7,
INDEX($6:$13, MATCH($AH$16, $A$6:$A$13, 0), MATCH($AH18, $6:$6, 0)+1),
INDEX($29:$36, MATCH($AH$16, $A$29:$A$36, 0), MATCH($AH18, $29:$29, 0)+1))</f>
        <v>25227.962</v>
      </c>
      <c r="AU18" s="454"/>
    </row>
    <row r="19" spans="1:47" x14ac:dyDescent="0.3">
      <c r="AH19" s="199" t="s">
        <v>224</v>
      </c>
      <c r="AI19" s="202">
        <f t="shared" si="13"/>
        <v>16521</v>
      </c>
      <c r="AJ19" s="203" cm="1">
        <f t="array" ref="AJ19">IF(LEN($AH19)=7,
INDEX($6:$13, MATCH($AH$16, $A$6:$A$13, 0), MATCH($AH19, $6:$6, 0)+1),
INDEX($29:$36, MATCH($AH$16, $A$29:$A$36, 0), MATCH($AH19, $29:$29, 0)+1))</f>
        <v>30510.962</v>
      </c>
    </row>
    <row r="20" spans="1:47" x14ac:dyDescent="0.3">
      <c r="AH20" s="199" t="s">
        <v>225</v>
      </c>
      <c r="AI20" s="204">
        <f t="shared" si="13"/>
        <v>18263</v>
      </c>
      <c r="AJ20" s="201" cm="1">
        <f t="array" ref="AJ20">IF(LEN($AH20)=7,
INDEX($6:$13, MATCH($AH$16, $A$6:$A$13, 0), MATCH($AH20, $6:$6, 0)+1),
INDEX($29:$36, MATCH($AH$16, $A$29:$A$36, 0), MATCH($AH20, $29:$29, 0)+1))</f>
        <v>36846.962</v>
      </c>
    </row>
    <row r="21" spans="1:47" x14ac:dyDescent="0.3">
      <c r="AH21" s="199" t="s">
        <v>226</v>
      </c>
      <c r="AI21" s="202">
        <f t="shared" si="13"/>
        <v>21367</v>
      </c>
      <c r="AJ21" s="203" cm="1">
        <f t="array" ref="AJ21">IF(LEN($AH21)=7,
INDEX($6:$13, MATCH($AH$16, $A$6:$A$13, 0), MATCH($AH21, $6:$6, 0)+1),
INDEX($29:$36, MATCH($AH$16, $A$29:$A$36, 0), MATCH($AH21, $29:$29, 0)+1))</f>
        <v>51159.962</v>
      </c>
    </row>
    <row r="22" spans="1:47" x14ac:dyDescent="0.3">
      <c r="AH22" s="199" t="s">
        <v>227</v>
      </c>
      <c r="AI22" s="204">
        <f t="shared" si="13"/>
        <v>22463</v>
      </c>
      <c r="AJ22" s="201" cm="1">
        <f t="array" ref="AJ22">IF(LEN($AH22)=7,
INDEX($6:$13, MATCH($AH$16, $A$6:$A$13, 0), MATCH($AH22, $6:$6, 0)+1),
INDEX($29:$36, MATCH($AH$16, $A$29:$A$36, 0), MATCH($AH22, $29:$29, 0)+1))</f>
        <v>58311.566000000006</v>
      </c>
    </row>
    <row r="23" spans="1:47" x14ac:dyDescent="0.3">
      <c r="AH23" s="199" t="s">
        <v>113</v>
      </c>
      <c r="AI23" s="202">
        <f t="shared" si="13"/>
        <v>24011</v>
      </c>
      <c r="AJ23" s="203" cm="1">
        <f t="array" ref="AJ23">IF(LEN($AH23)=7,
INDEX($6:$13, MATCH($AH$16, $A$6:$A$13, 0), MATCH($AH23, $6:$6, 0)+1),
INDEX($29:$36, MATCH($AH$16, $A$29:$A$36, 0), MATCH($AH23, $29:$29, 0)+1))</f>
        <v>71013</v>
      </c>
    </row>
    <row r="24" spans="1:47" x14ac:dyDescent="0.3">
      <c r="AH24" s="199" t="s">
        <v>114</v>
      </c>
      <c r="AI24" s="205">
        <f t="shared" si="13"/>
        <v>24830</v>
      </c>
      <c r="AJ24" s="206" cm="1">
        <f t="array" ref="AJ24">IF(LEN($AH24)=7,
INDEX($6:$13, MATCH($AH$16, $A$6:$A$13, 0), MATCH($AH24, $6:$6, 0)+1),
INDEX($29:$36, MATCH($AH$16, $A$29:$A$36, 0), MATCH($AH24, $29:$29, 0)+1))</f>
        <v>74335.154999999999</v>
      </c>
    </row>
    <row r="25" spans="1:47" ht="15" thickBot="1" x14ac:dyDescent="0.35">
      <c r="AH25" s="207" t="s">
        <v>375</v>
      </c>
      <c r="AI25" s="208">
        <f t="shared" si="13"/>
        <v>26751</v>
      </c>
      <c r="AJ25" s="209" cm="1">
        <f t="array" ref="AJ25">IF(LEN($AH25)=7,
INDEX($6:$13, MATCH($AH$16, $A$6:$A$13, 0), MATCH($AH25, $6:$6, 0)+1),
INDEX($29:$36, MATCH($AH$16, $A$29:$A$36, 0), MATCH($AH25, $29:$29, 0)+1))</f>
        <v>77509</v>
      </c>
    </row>
    <row r="28" spans="1:47" ht="15" thickBot="1" x14ac:dyDescent="0.35">
      <c r="AD28" s="495" t="s">
        <v>238</v>
      </c>
      <c r="AE28" s="495"/>
      <c r="AF28" s="495"/>
      <c r="AG28" s="495"/>
      <c r="AH28" s="495"/>
      <c r="AI28" s="495"/>
      <c r="AJ28" s="495"/>
      <c r="AK28" s="495"/>
      <c r="AL28" s="495"/>
      <c r="AM28" s="495"/>
      <c r="AN28" s="495"/>
      <c r="AO28" s="495"/>
      <c r="AP28" s="135"/>
    </row>
    <row r="29" spans="1:47" x14ac:dyDescent="0.3">
      <c r="A29" s="210"/>
      <c r="B29" s="211"/>
      <c r="C29" s="211"/>
      <c r="AD29" s="476">
        <v>2016</v>
      </c>
      <c r="AE29" s="488"/>
      <c r="AF29" s="476">
        <v>2017</v>
      </c>
      <c r="AG29" s="488"/>
      <c r="AH29" s="476">
        <v>2018</v>
      </c>
      <c r="AI29" s="488"/>
      <c r="AJ29" s="476">
        <v>2019</v>
      </c>
      <c r="AK29" s="488"/>
      <c r="AL29" s="476">
        <v>2020</v>
      </c>
      <c r="AM29" s="488"/>
      <c r="AN29" s="496">
        <v>2021</v>
      </c>
      <c r="AO29" s="496"/>
      <c r="AP29" s="476">
        <v>2022</v>
      </c>
      <c r="AQ29" s="488"/>
      <c r="AR29" s="476">
        <v>2023</v>
      </c>
      <c r="AS29" s="477"/>
    </row>
    <row r="30" spans="1:47" x14ac:dyDescent="0.3">
      <c r="A30" s="212"/>
      <c r="B30" s="213"/>
      <c r="C30" s="213"/>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5" t="s">
        <v>229</v>
      </c>
      <c r="AE30" s="216" t="s">
        <v>230</v>
      </c>
      <c r="AF30" s="215" t="s">
        <v>229</v>
      </c>
      <c r="AG30" s="216" t="s">
        <v>230</v>
      </c>
      <c r="AH30" s="215" t="s">
        <v>229</v>
      </c>
      <c r="AI30" s="216" t="s">
        <v>230</v>
      </c>
      <c r="AJ30" s="215" t="s">
        <v>229</v>
      </c>
      <c r="AK30" s="216" t="s">
        <v>239</v>
      </c>
      <c r="AL30" s="217" t="s">
        <v>229</v>
      </c>
      <c r="AM30" s="216" t="s">
        <v>239</v>
      </c>
      <c r="AN30" s="218" t="s">
        <v>229</v>
      </c>
      <c r="AO30" s="219" t="s">
        <v>239</v>
      </c>
      <c r="AP30" s="217" t="s">
        <v>229</v>
      </c>
      <c r="AQ30" s="216" t="s">
        <v>239</v>
      </c>
      <c r="AR30" s="218" t="s">
        <v>229</v>
      </c>
      <c r="AS30" s="220" t="s">
        <v>239</v>
      </c>
    </row>
    <row r="31" spans="1:47" x14ac:dyDescent="0.3">
      <c r="A31" s="221" t="s">
        <v>231</v>
      </c>
      <c r="B31" s="222"/>
      <c r="C31" s="222"/>
      <c r="AD31" s="223">
        <v>1822</v>
      </c>
      <c r="AE31" s="224">
        <v>2180</v>
      </c>
      <c r="AF31" s="223">
        <v>2940</v>
      </c>
      <c r="AG31" s="224">
        <v>367</v>
      </c>
      <c r="AH31" s="223">
        <v>3591</v>
      </c>
      <c r="AI31" s="224">
        <v>444</v>
      </c>
      <c r="AJ31" s="223">
        <v>4433</v>
      </c>
      <c r="AK31" s="224">
        <v>546</v>
      </c>
      <c r="AL31" s="225">
        <v>5283</v>
      </c>
      <c r="AM31" s="224">
        <v>650</v>
      </c>
      <c r="AN31" s="226">
        <v>5629</v>
      </c>
      <c r="AO31" s="227">
        <v>697.83699999999999</v>
      </c>
      <c r="AP31" s="225">
        <v>5835</v>
      </c>
      <c r="AQ31" s="224">
        <v>716.74800000000005</v>
      </c>
      <c r="AR31" s="228">
        <v>6255</v>
      </c>
      <c r="AS31" s="229">
        <v>757</v>
      </c>
    </row>
    <row r="32" spans="1:47" x14ac:dyDescent="0.3">
      <c r="A32" s="221" t="s">
        <v>232</v>
      </c>
      <c r="B32" s="222"/>
      <c r="C32" s="222"/>
      <c r="AD32" s="230">
        <v>2732</v>
      </c>
      <c r="AE32" s="231">
        <v>15945</v>
      </c>
      <c r="AF32" s="230">
        <v>3587</v>
      </c>
      <c r="AG32" s="231">
        <v>21539</v>
      </c>
      <c r="AH32" s="230">
        <v>4330</v>
      </c>
      <c r="AI32" s="231">
        <v>27861</v>
      </c>
      <c r="AJ32" s="230">
        <v>5106</v>
      </c>
      <c r="AK32" s="231">
        <v>35682</v>
      </c>
      <c r="AL32" s="232">
        <v>6080</v>
      </c>
      <c r="AM32" s="231">
        <v>43797</v>
      </c>
      <c r="AN32" s="233">
        <v>7191</v>
      </c>
      <c r="AO32" s="234">
        <v>55083.3</v>
      </c>
      <c r="AP32" s="232">
        <v>8181</v>
      </c>
      <c r="AQ32" s="231">
        <v>65762.258000000002</v>
      </c>
      <c r="AR32" s="235">
        <v>9012</v>
      </c>
      <c r="AS32" s="236">
        <v>68628</v>
      </c>
    </row>
    <row r="33" spans="1:53" x14ac:dyDescent="0.3">
      <c r="A33" s="221" t="s">
        <v>233</v>
      </c>
      <c r="B33" s="222"/>
      <c r="C33" s="222"/>
      <c r="AD33" s="223">
        <v>5616</v>
      </c>
      <c r="AE33" s="224">
        <v>2920</v>
      </c>
      <c r="AF33" s="223">
        <v>5728</v>
      </c>
      <c r="AG33" s="224">
        <v>2986</v>
      </c>
      <c r="AH33" s="223">
        <v>5798</v>
      </c>
      <c r="AI33" s="224">
        <v>3118</v>
      </c>
      <c r="AJ33" s="223">
        <v>5854</v>
      </c>
      <c r="AK33" s="224">
        <v>3148</v>
      </c>
      <c r="AL33" s="225">
        <v>5928</v>
      </c>
      <c r="AM33" s="224">
        <v>3206</v>
      </c>
      <c r="AN33" s="226">
        <v>5964</v>
      </c>
      <c r="AO33" s="227">
        <v>3248.8519999999999</v>
      </c>
      <c r="AP33" s="225">
        <v>5990</v>
      </c>
      <c r="AQ33" s="224">
        <v>3298.0569999999998</v>
      </c>
      <c r="AR33" s="228">
        <v>6025</v>
      </c>
      <c r="AS33" s="229">
        <v>3330</v>
      </c>
    </row>
    <row r="34" spans="1:53" x14ac:dyDescent="0.3">
      <c r="A34" s="221" t="s">
        <v>234</v>
      </c>
      <c r="B34" s="222"/>
      <c r="C34" s="222"/>
      <c r="AD34" s="230">
        <v>3317</v>
      </c>
      <c r="AE34" s="231">
        <v>2452</v>
      </c>
      <c r="AF34" s="230">
        <v>3512</v>
      </c>
      <c r="AG34" s="231">
        <v>2628</v>
      </c>
      <c r="AH34" s="230">
        <v>3667</v>
      </c>
      <c r="AI34" s="231">
        <v>2726</v>
      </c>
      <c r="AJ34" s="230">
        <v>3935</v>
      </c>
      <c r="AK34" s="231">
        <v>3115</v>
      </c>
      <c r="AL34" s="232">
        <v>4115</v>
      </c>
      <c r="AM34" s="231">
        <v>3268</v>
      </c>
      <c r="AN34" s="233">
        <v>4287</v>
      </c>
      <c r="AO34" s="234">
        <v>3764.6039999999998</v>
      </c>
      <c r="AP34" s="232">
        <v>4423</v>
      </c>
      <c r="AQ34" s="231">
        <v>3696.0569999999998</v>
      </c>
      <c r="AR34" s="235">
        <v>4685</v>
      </c>
      <c r="AS34" s="236">
        <v>3844</v>
      </c>
    </row>
    <row r="35" spans="1:53" x14ac:dyDescent="0.3">
      <c r="A35" s="221" t="s">
        <v>235</v>
      </c>
      <c r="B35" s="222"/>
      <c r="C35" s="222"/>
      <c r="AD35" s="223">
        <v>379</v>
      </c>
      <c r="AE35" s="224">
        <v>2097.962</v>
      </c>
      <c r="AF35" s="223">
        <v>379</v>
      </c>
      <c r="AG35" s="224">
        <v>2097.962</v>
      </c>
      <c r="AH35" s="223">
        <v>379</v>
      </c>
      <c r="AI35" s="224">
        <v>2097.962</v>
      </c>
      <c r="AJ35" s="223">
        <v>379</v>
      </c>
      <c r="AK35" s="224">
        <v>2097.962</v>
      </c>
      <c r="AL35" s="225">
        <v>379</v>
      </c>
      <c r="AM35" s="224">
        <v>2097.962</v>
      </c>
      <c r="AN35" s="226">
        <v>379</v>
      </c>
      <c r="AO35" s="227">
        <v>2097.962</v>
      </c>
      <c r="AP35" s="225">
        <v>379</v>
      </c>
      <c r="AQ35" s="224">
        <v>2097.962</v>
      </c>
      <c r="AR35" s="228">
        <v>379</v>
      </c>
      <c r="AS35" s="229">
        <v>2117</v>
      </c>
      <c r="AT35" s="447"/>
    </row>
    <row r="36" spans="1:53" ht="15" thickBot="1" x14ac:dyDescent="0.35">
      <c r="A36" s="237" t="s">
        <v>236</v>
      </c>
      <c r="B36" s="238"/>
      <c r="C36" s="238"/>
      <c r="AD36" s="239">
        <v>13866</v>
      </c>
      <c r="AE36" s="240">
        <v>25594.962</v>
      </c>
      <c r="AF36" s="239">
        <v>16146</v>
      </c>
      <c r="AG36" s="240">
        <v>29617.962</v>
      </c>
      <c r="AH36" s="239">
        <v>17765</v>
      </c>
      <c r="AI36" s="240">
        <v>36246.962</v>
      </c>
      <c r="AJ36" s="239">
        <v>19707</v>
      </c>
      <c r="AK36" s="240">
        <v>44588.962</v>
      </c>
      <c r="AL36" s="239">
        <v>21785</v>
      </c>
      <c r="AM36" s="240">
        <v>53018.962</v>
      </c>
      <c r="AN36" s="239">
        <v>23450</v>
      </c>
      <c r="AO36" s="240">
        <v>64892.555</v>
      </c>
      <c r="AP36" s="239">
        <v>24808</v>
      </c>
      <c r="AQ36" s="241">
        <v>75571</v>
      </c>
      <c r="AR36" s="242">
        <v>26369</v>
      </c>
      <c r="AS36" s="243">
        <v>77017</v>
      </c>
    </row>
    <row r="37" spans="1:53" ht="15" thickBot="1" x14ac:dyDescent="0.35"/>
    <row r="38" spans="1:53" x14ac:dyDescent="0.3">
      <c r="AW38" s="478" t="s">
        <v>240</v>
      </c>
      <c r="AX38" s="479"/>
      <c r="AY38" s="479"/>
      <c r="AZ38" s="479"/>
      <c r="BA38" s="480"/>
    </row>
    <row r="39" spans="1:53" ht="15" thickBot="1" x14ac:dyDescent="0.35">
      <c r="AW39" s="481" t="s">
        <v>236</v>
      </c>
      <c r="AX39" s="482"/>
      <c r="AY39" s="482"/>
      <c r="AZ39" s="482"/>
      <c r="BA39" s="483"/>
    </row>
    <row r="40" spans="1:53" x14ac:dyDescent="0.3">
      <c r="AW40" s="484" t="s">
        <v>241</v>
      </c>
      <c r="AX40" s="484"/>
      <c r="AY40" s="484"/>
      <c r="AZ40" s="484"/>
      <c r="BA40" s="484"/>
    </row>
  </sheetData>
  <mergeCells count="37">
    <mergeCell ref="AD5:AO5"/>
    <mergeCell ref="B6:C6"/>
    <mergeCell ref="D6:E6"/>
    <mergeCell ref="F6:G6"/>
    <mergeCell ref="H6:I6"/>
    <mergeCell ref="J6:K6"/>
    <mergeCell ref="L6:M6"/>
    <mergeCell ref="N6:O6"/>
    <mergeCell ref="P6:Q6"/>
    <mergeCell ref="R6:S6"/>
    <mergeCell ref="T6:U6"/>
    <mergeCell ref="V6:W6"/>
    <mergeCell ref="X6:Y6"/>
    <mergeCell ref="Z6:AA6"/>
    <mergeCell ref="AB6:AC6"/>
    <mergeCell ref="AP29:AQ29"/>
    <mergeCell ref="AF6:AG6"/>
    <mergeCell ref="AH6:AI6"/>
    <mergeCell ref="AJ6:AK6"/>
    <mergeCell ref="AL6:AM6"/>
    <mergeCell ref="AN6:AO6"/>
    <mergeCell ref="AP6:AQ6"/>
    <mergeCell ref="AH16:AJ16"/>
    <mergeCell ref="AD28:AO28"/>
    <mergeCell ref="AD29:AE29"/>
    <mergeCell ref="AF29:AG29"/>
    <mergeCell ref="AH29:AI29"/>
    <mergeCell ref="AJ29:AK29"/>
    <mergeCell ref="AL29:AM29"/>
    <mergeCell ref="AN29:AO29"/>
    <mergeCell ref="AD6:AE6"/>
    <mergeCell ref="AR29:AS29"/>
    <mergeCell ref="AW38:BA38"/>
    <mergeCell ref="AW39:BA39"/>
    <mergeCell ref="AW40:BA40"/>
    <mergeCell ref="AR6:AS6"/>
    <mergeCell ref="AT6:AU6"/>
  </mergeCells>
  <dataValidations count="1">
    <dataValidation type="list" allowBlank="1" showInputMessage="1" showErrorMessage="1" promptTitle="Select a Title Type:" prompt="Click here to select a title type to display on the graph." sqref="AW39:BA39" xr:uid="{2674E8C9-4F92-4B8D-AEBF-A8E44F070659}">
      <formula1>$A$8:$A$13</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65F1F92071475276E05315230A0A9CBF" version="1.0.0">
  <systemFields>
    <field name="Objective-Id">
      <value order="0">A88290054</value>
    </field>
    <field name="Objective-Title">
      <value order="0">2023-24Spatial_and_RegionalResourceDataFile</value>
    </field>
    <field name="Objective-Description">
      <value order="0"/>
    </field>
    <field name="Objective-CreationStamp">
      <value order="0">2025-02-19T08:02:06Z</value>
    </field>
    <field name="Objective-IsApproved">
      <value order="0">false</value>
    </field>
    <field name="Objective-IsPublished">
      <value order="0">true</value>
    </field>
    <field name="Objective-DatePublished">
      <value order="0">2025-02-19T08:02:11Z</value>
    </field>
    <field name="Objective-ModificationStamp">
      <value order="0">2025-02-19T08:02:13Z</value>
    </field>
    <field name="Objective-Owner">
      <value order="0">BEDNARSKI, Sabrina</value>
    </field>
    <field name="Objective-Path">
      <value order="0">DEMIRS Global Folder:02 Corporate File Plan:Resource and Environmental Regulation Group:RER Files:Community Relations:Promotions:Media and Creative - Stakeholder Engagement - GSRSD - 2023 onwards:Website Migration Project 2025:Resource data and information:Western Australia's resources sector statistics</value>
    </field>
    <field name="Objective-Parent">
      <value order="0">Western Australia's resources sector statistics</value>
    </field>
    <field name="Objective-State">
      <value order="0">Published</value>
    </field>
    <field name="Objective-VersionId">
      <value order="0">vA94767605</value>
    </field>
    <field name="Objective-Version">
      <value order="0">1.0</value>
    </field>
    <field name="Objective-VersionNumber">
      <value order="0">1</value>
    </field>
    <field name="Objective-VersionComment">
      <value order="0"/>
    </field>
    <field name="Objective-FileNumber">
      <value order="0">DMS0638/2023</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Warning">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Graphic Content">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Index</vt:lpstr>
      <vt:lpstr>Min. Value by Region by LGA</vt:lpstr>
      <vt:lpstr>Min. Value by Region by Comm.</vt:lpstr>
      <vt:lpstr>Pet. Value by Basin by Comm.</vt:lpstr>
      <vt:lpstr>Gold Prod. By Mineral Field</vt:lpstr>
      <vt:lpstr>Royalties by Region</vt:lpstr>
      <vt:lpstr>Min. Emp. by Region by LGA CY</vt:lpstr>
      <vt:lpstr>Min. Emp. by Region by LGA FY</vt:lpstr>
      <vt:lpstr>Mining Tenements in Force</vt:lpstr>
      <vt:lpstr>Petroleum Titles in Force</vt:lpstr>
      <vt:lpstr>Mining Tenement Activity</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CHARLESWORTH, Mark</dc:creator>
  <cp:lastModifiedBy>CHING, Zenly</cp:lastModifiedBy>
  <dcterms:created xsi:type="dcterms:W3CDTF">2024-09-17T03:17:36Z</dcterms:created>
  <dcterms:modified xsi:type="dcterms:W3CDTF">2025-02-21T06:48:14Z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A88290054</vt:lpwstr>
  </property>
  <property fmtid="{D5CDD505-2E9C-101B-9397-08002B2CF9AE}" pid="4" name="Objective-Title">
    <vt:lpwstr>2023-24Spatial_and_RegionalResourceDataFile</vt:lpwstr>
  </property>
  <property fmtid="{D5CDD505-2E9C-101B-9397-08002B2CF9AE}" pid="5" name="Objective-Description">
    <vt:lpwstr/>
  </property>
  <property fmtid="{D5CDD505-2E9C-101B-9397-08002B2CF9AE}" pid="6" name="Objective-CreationStamp">
    <vt:filetime>2025-02-19T08:02:06Z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2025-02-19T08:02:11Z</vt:filetime>
  </property>
  <property fmtid="{D5CDD505-2E9C-101B-9397-08002B2CF9AE}" pid="10" name="Objective-ModificationStamp">
    <vt:filetime>2025-02-19T08:02:13Z</vt:filetime>
  </property>
  <property fmtid="{D5CDD505-2E9C-101B-9397-08002B2CF9AE}" pid="11" name="Objective-Owner">
    <vt:lpwstr>BEDNARSKI, Sabrina</vt:lpwstr>
  </property>
  <property fmtid="{D5CDD505-2E9C-101B-9397-08002B2CF9AE}" pid="12" name="Objective-Path">
    <vt:lpwstr>DEMIRS Global Folder:02 Corporate File Plan:Resource and Environmental Regulation Group:RER Files:Community Relations:Promotions:Media and Creative - Stakeholder Engagement - GSRSD - 2023 onwards:Website Migration Project 2025:Resource data and information:Western Australia's resources sector statistics</vt:lpwstr>
  </property>
  <property fmtid="{D5CDD505-2E9C-101B-9397-08002B2CF9AE}" pid="13" name="Objective-Parent">
    <vt:lpwstr>Western Australia's resources sector statistics</vt:lpwstr>
  </property>
  <property fmtid="{D5CDD505-2E9C-101B-9397-08002B2CF9AE}" pid="14" name="Objective-State">
    <vt:lpwstr>Published</vt:lpwstr>
  </property>
  <property fmtid="{D5CDD505-2E9C-101B-9397-08002B2CF9AE}" pid="15" name="Objective-VersionId">
    <vt:lpwstr>vA94767605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
  </property>
  <property fmtid="{D5CDD505-2E9C-101B-9397-08002B2CF9AE}" pid="19" name="Objective-FileNumber">
    <vt:lpwstr>DMS0638/2023</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ivisional Document Types">
    <vt:lpwstr/>
  </property>
  <property fmtid="{D5CDD505-2E9C-101B-9397-08002B2CF9AE}" pid="23" name="Objective-Author">
    <vt:lpwstr/>
  </property>
  <property fmtid="{D5CDD505-2E9C-101B-9397-08002B2CF9AE}" pid="24" name="Objective-Date of Document">
    <vt:lpwstr/>
  </property>
  <property fmtid="{D5CDD505-2E9C-101B-9397-08002B2CF9AE}" pid="25" name="Objective-External Reference">
    <vt:lpwstr/>
  </property>
  <property fmtid="{D5CDD505-2E9C-101B-9397-08002B2CF9AE}" pid="26" name="Objective-Internal Reference">
    <vt:lpwstr/>
  </property>
  <property fmtid="{D5CDD505-2E9C-101B-9397-08002B2CF9AE}" pid="27" name="Objective-Archive Box">
    <vt:lpwstr/>
  </property>
  <property fmtid="{D5CDD505-2E9C-101B-9397-08002B2CF9AE}" pid="28" name="Objective-Migrated Id">
    <vt:lpwstr/>
  </property>
  <property fmtid="{D5CDD505-2E9C-101B-9397-08002B2CF9AE}" pid="29" name="Objective-Foreign Barcode">
    <vt:lpwstr/>
  </property>
  <property fmtid="{D5CDD505-2E9C-101B-9397-08002B2CF9AE}" pid="30" name="Objective-PCI DSS Checked">
    <vt:lpwstr/>
  </property>
  <property fmtid="{D5CDD505-2E9C-101B-9397-08002B2CF9AE}" pid="31" name="Objective-End User">
    <vt:lpwstr/>
  </property>
  <property fmtid="{D5CDD505-2E9C-101B-9397-08002B2CF9AE}" pid="32" name="Objective-Additional File Numbers">
    <vt:lpwstr/>
  </property>
  <property fmtid="{D5CDD505-2E9C-101B-9397-08002B2CF9AE}" pid="33" name="Objective-Record Number">
    <vt:lpwstr/>
  </property>
  <property fmtid="{D5CDD505-2E9C-101B-9397-08002B2CF9AE}" pid="34" name="Objective-Warning">
    <vt:lpwstr/>
  </property>
  <property fmtid="{D5CDD505-2E9C-101B-9397-08002B2CF9AE}" pid="35" name="Objective-Graphic Content">
    <vt:lpwstr/>
  </property>
</Properties>
</file>